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EFORMULAÇÕES E TRANSPOSIÇÕES EMITIDAS\"/>
    </mc:Choice>
  </mc:AlternateContent>
  <xr:revisionPtr revIDLastSave="0" documentId="13_ncr:1_{265EA3C9-8D20-4222-9FFA-BAE0F85BD0D6}" xr6:coauthVersionLast="47" xr6:coauthVersionMax="47" xr10:uidLastSave="{00000000-0000-0000-0000-000000000000}"/>
  <bookViews>
    <workbookView xWindow="-120" yWindow="-120" windowWidth="29040" windowHeight="15840" xr2:uid="{75E11507-7E1C-452C-9E5F-3F7F6C9EFA76}"/>
  </bookViews>
  <sheets>
    <sheet name="DIFERENÇA AUDITORIA CFO" sheetId="6" r:id="rId1"/>
    <sheet name="ANULAÇÃO DE SALDO" sheetId="5" r:id="rId2"/>
    <sheet name="REFORMULAÇÕES 2022" sheetId="1" r:id="rId3"/>
    <sheet name="TRANSPOSIÇÕES 2022" sheetId="3" r:id="rId4"/>
  </sheets>
  <calcPr calcId="191029"/>
  <pivotCaches>
    <pivotCache cacheId="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5" l="1"/>
  <c r="P18" i="5"/>
  <c r="P6" i="5"/>
  <c r="P7" i="5"/>
  <c r="P8" i="5"/>
  <c r="P9" i="5"/>
  <c r="P10" i="5"/>
  <c r="P11" i="5"/>
  <c r="P12" i="5"/>
  <c r="P13" i="5"/>
  <c r="P14" i="5"/>
  <c r="P15" i="5"/>
  <c r="P16" i="5"/>
  <c r="P5" i="5"/>
  <c r="J6" i="5"/>
  <c r="J7" i="5"/>
  <c r="J8" i="5"/>
  <c r="J9" i="5"/>
  <c r="J10" i="5"/>
  <c r="J11" i="5"/>
  <c r="J12" i="5"/>
  <c r="J13" i="5"/>
  <c r="J14" i="5"/>
  <c r="J15" i="5"/>
  <c r="J16" i="5"/>
  <c r="J5" i="5"/>
  <c r="D18" i="5"/>
  <c r="D3" i="5"/>
  <c r="L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175" i="1"/>
  <c r="M174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86" i="1"/>
  <c r="M85" i="1"/>
  <c r="N5" i="1"/>
  <c r="M83" i="1"/>
  <c r="N79" i="1" s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63" i="1"/>
  <c r="M27" i="3"/>
  <c r="K26" i="3"/>
  <c r="K33" i="3" s="1"/>
  <c r="N59" i="1"/>
  <c r="N51" i="1"/>
  <c r="N32" i="1"/>
  <c r="N47" i="1"/>
  <c r="N26" i="1"/>
  <c r="M14" i="3"/>
  <c r="M13" i="3"/>
  <c r="M12" i="3"/>
  <c r="N19" i="1"/>
  <c r="N18" i="1"/>
  <c r="N15" i="1"/>
  <c r="K216" i="6" l="1"/>
  <c r="D9" i="5"/>
  <c r="M274" i="1"/>
  <c r="N174" i="1"/>
  <c r="N276" i="1" s="1"/>
  <c r="P276" i="1" s="1"/>
  <c r="N85" i="1"/>
  <c r="M33" i="3"/>
  <c r="N33" i="3" s="1"/>
  <c r="N63" i="1"/>
  <c r="N277" i="1" l="1"/>
  <c r="P277" i="1" s="1"/>
  <c r="N274" i="1"/>
</calcChain>
</file>

<file path=xl/sharedStrings.xml><?xml version="1.0" encoding="utf-8"?>
<sst xmlns="http://schemas.openxmlformats.org/spreadsheetml/2006/main" count="1696" uniqueCount="447">
  <si>
    <t>VALOR</t>
  </si>
  <si>
    <t>DECISÃO</t>
  </si>
  <si>
    <t>021/2022</t>
  </si>
  <si>
    <t>DATA</t>
  </si>
  <si>
    <t>6.2.2.1.1.01.01.01.015 - Programa de Demissão Voluntária</t>
  </si>
  <si>
    <t>6.2.2.1.1.01.01.02.004 - Encargos do Programa de Demissão Voluntária</t>
  </si>
  <si>
    <t>6.2.2.1.1.01.04.04.003.001.001 - Remuneração de Serviços Pessoais</t>
  </si>
  <si>
    <t>DOTAÇÃO</t>
  </si>
  <si>
    <t>6.2.2.1.1.01.04.04.004.068 - Serviço de Teleatendimento</t>
  </si>
  <si>
    <t>022/2022</t>
  </si>
  <si>
    <t xml:space="preserve">ATRIBUIÇÃO </t>
  </si>
  <si>
    <t>024/2022</t>
  </si>
  <si>
    <t>6.2.2.1.1.01.04.04.001.007 – Verba de Representação</t>
  </si>
  <si>
    <t>6.2.2.1.1.011.04.04.004.051 - Serviço de Assessoria Contábil</t>
  </si>
  <si>
    <t>6.2.2.1.1.01.04.04.004.059 - Despesa com Seguro de Vida/Pessoal</t>
  </si>
  <si>
    <t>6.2.2.1.1.01.04.06.002 - Patrocínios</t>
  </si>
  <si>
    <t>6.2.2.1.1.01.04.06.006 - Doações Especiais Diversas</t>
  </si>
  <si>
    <t>6.2.2.1.1.01.10.04 - Honorários de Sucumbência</t>
  </si>
  <si>
    <t>6.2.2.1.1.02.01.03.001 - Veículos</t>
  </si>
  <si>
    <t>6.2.2.1.1.01.04.04.004.013 - Despesa com Software, Licenças, Hospedagem, Suporte e Manutenções</t>
  </si>
  <si>
    <t>6.2.2.1.1.01.04.04.004.016 - Solenidades Oficiais, Eventos e Recepções</t>
  </si>
  <si>
    <t>6.2.2.1.1.01.04.04.004.055 - Serviços de Arquitetura e Engenharia</t>
  </si>
  <si>
    <t>6.2.2.1.1.01.04.05.001 - Passagens Aéreas e Terrestres</t>
  </si>
  <si>
    <t>6.2.2.1.1.01.04.06.003 – Convênios e Parcerias</t>
  </si>
  <si>
    <t>6.2.2.1.1.01.04.06.007 - Ações Sociais</t>
  </si>
  <si>
    <t>025/2022</t>
  </si>
  <si>
    <t>6.2.2.1.1.01.04.04.002.001 - Artigos de Expediente e Informática</t>
  </si>
  <si>
    <t>6.2.2.1.1.01.04.04.004.013 - Despesas com Software, Licenças, Hospedagem, Suporte e Manutenções</t>
  </si>
  <si>
    <t>6.2.2.1.1.01.04.04.002.027 - Materiais para promoção de saúde bucal</t>
  </si>
  <si>
    <t>ORIGEM</t>
  </si>
  <si>
    <t>DESTINO</t>
  </si>
  <si>
    <t>1/2022</t>
  </si>
  <si>
    <t>6.2.2.1.1.02.01.01.001 - Obras e Instalações</t>
  </si>
  <si>
    <t>6.2.2.1.1.02.01.03.005 - Computadores e Periféricos</t>
  </si>
  <si>
    <t>2/2022</t>
  </si>
  <si>
    <t>3/2022</t>
  </si>
  <si>
    <t>Nº TRANSPOSIÇÃO</t>
  </si>
  <si>
    <t>PORTARIA/DECISÃO</t>
  </si>
  <si>
    <t>PORTARIA 050/2022</t>
  </si>
  <si>
    <t>PORTARIA 055/2022</t>
  </si>
  <si>
    <t>DECISÃO 018/2022</t>
  </si>
  <si>
    <t>6.2.2.1.1.01.05.01 - Cota Parte do CFO</t>
  </si>
  <si>
    <t>6.2.2.1.1.01.04.06.005 - Doações Especiais a Inscritos</t>
  </si>
  <si>
    <t>4/2022</t>
  </si>
  <si>
    <t>5/2022</t>
  </si>
  <si>
    <t>06/2022</t>
  </si>
  <si>
    <t>6/2022</t>
  </si>
  <si>
    <t>PORTARIA 069/2022</t>
  </si>
  <si>
    <t>6.2.2.1.1.01.01.02.003 - PIS Sobre Folha de Pagamento</t>
  </si>
  <si>
    <t>6.2.2.1.1.01.04.04.002.005 - Combustíveis e Lubrificantes</t>
  </si>
  <si>
    <t>6.2.2.1.1.01.04.04.004.050 - Despesa com Veículos (manutenção e conservação)</t>
  </si>
  <si>
    <t>PORTARIA 071/2022</t>
  </si>
  <si>
    <t>6.2.2.1.1.01.01.02.002 - FGTS</t>
  </si>
  <si>
    <t>7/2022</t>
  </si>
  <si>
    <t>6.2.2.1.1.01.04.04.004.020 - Serviço de Assessoria Jurídica</t>
  </si>
  <si>
    <t>6.2.2.1.1.01.04.04.004.010 - Produção de Periódicos</t>
  </si>
  <si>
    <t>PORTARIA 095/2022</t>
  </si>
  <si>
    <t>CONTROLE DAS TRANSPOSIÇÕES ORÇAMENTÁRIAS EMITIDAS EM 2022</t>
  </si>
  <si>
    <t>PROCESSO SISDOC TRAMITADO P/CFO</t>
  </si>
  <si>
    <t>0063/2022</t>
  </si>
  <si>
    <t>0076/2022</t>
  </si>
  <si>
    <t>0086/2022</t>
  </si>
  <si>
    <t>8/2022</t>
  </si>
  <si>
    <t>REFORMULAÇÃO</t>
  </si>
  <si>
    <t>25/2022</t>
  </si>
  <si>
    <t>26/2022</t>
  </si>
  <si>
    <t>27/2022</t>
  </si>
  <si>
    <t>28/2022</t>
  </si>
  <si>
    <t>29/2022</t>
  </si>
  <si>
    <t>30/2022</t>
  </si>
  <si>
    <t>0109/2022</t>
  </si>
  <si>
    <t>0106/2022</t>
  </si>
  <si>
    <t>18/2022</t>
  </si>
  <si>
    <t>19/2022</t>
  </si>
  <si>
    <t>20/2022</t>
  </si>
  <si>
    <t>21/2022</t>
  </si>
  <si>
    <t>22/2022</t>
  </si>
  <si>
    <t>23/2022</t>
  </si>
  <si>
    <t>24/2022</t>
  </si>
  <si>
    <t>0097/2022</t>
  </si>
  <si>
    <t>16/2022</t>
  </si>
  <si>
    <t>13/2022</t>
  </si>
  <si>
    <t>14/2022</t>
  </si>
  <si>
    <t>15/2022</t>
  </si>
  <si>
    <t>0075/2022</t>
  </si>
  <si>
    <t>-</t>
  </si>
  <si>
    <t>01/2022</t>
  </si>
  <si>
    <t>02/2022</t>
  </si>
  <si>
    <t>04/2022</t>
  </si>
  <si>
    <t>05/2022</t>
  </si>
  <si>
    <t>08/2022</t>
  </si>
  <si>
    <t>09/2022</t>
  </si>
  <si>
    <t>10/2022</t>
  </si>
  <si>
    <t>11/2022</t>
  </si>
  <si>
    <t>12/2022</t>
  </si>
  <si>
    <t>Mais</t>
  </si>
  <si>
    <t xml:space="preserve">6.2.2.1.1.01.04.06.005 - Doações Especiais a Inscritos    </t>
  </si>
  <si>
    <t xml:space="preserve">6.2.2.1.1.01.04.04.004.016 - Solenidades Oficiais, Eventos e Recepções           </t>
  </si>
  <si>
    <t>011/2022</t>
  </si>
  <si>
    <t>005/2022</t>
  </si>
  <si>
    <t>008/2022</t>
  </si>
  <si>
    <t>6.2.2.1.1.01.04.04.004.067 - Serviço de Auditoria Independente</t>
  </si>
  <si>
    <t xml:space="preserve">6.2.2.1.1.01.04.04.004.016 - Solenidades Oficiais, Eventos e Recepções                                            </t>
  </si>
  <si>
    <t>Menos</t>
  </si>
  <si>
    <t xml:space="preserve">6.2.2.1.1.01.04.06.003 - Convênios e Parcerias   </t>
  </si>
  <si>
    <t>CONTROLE DAS REFORMULAÇÕES ORÇAMENTÁRIAS EMITIDAS EM 2022</t>
  </si>
  <si>
    <t>018/2022</t>
  </si>
  <si>
    <t>013/2022</t>
  </si>
  <si>
    <t>9/2022</t>
  </si>
  <si>
    <t>PORTARIA 106/2022</t>
  </si>
  <si>
    <t>6.2.2.1.1.01.04.04.004.003 - Serviços de Limpeza Profissional</t>
  </si>
  <si>
    <t>6.2.2.1.1.01.04.05.002 - Locação de Veículos</t>
  </si>
  <si>
    <t>0111/2022</t>
  </si>
  <si>
    <t>0113/2022</t>
  </si>
  <si>
    <t>TOTAL CONF. SISCONT</t>
  </si>
  <si>
    <t>31/2022</t>
  </si>
  <si>
    <t>32/2022</t>
  </si>
  <si>
    <t>33/2022</t>
  </si>
  <si>
    <t>34/2022</t>
  </si>
  <si>
    <t>35/2022</t>
  </si>
  <si>
    <t>36/2022</t>
  </si>
  <si>
    <t>37/2022</t>
  </si>
  <si>
    <t>38/2022</t>
  </si>
  <si>
    <t>39/2022</t>
  </si>
  <si>
    <t>40/2022</t>
  </si>
  <si>
    <t>41/2022</t>
  </si>
  <si>
    <t>42/2022</t>
  </si>
  <si>
    <t>43/2022</t>
  </si>
  <si>
    <t>44/2022</t>
  </si>
  <si>
    <t>45/2022</t>
  </si>
  <si>
    <t>46/2022</t>
  </si>
  <si>
    <t>47/2022</t>
  </si>
  <si>
    <t>48/2022</t>
  </si>
  <si>
    <t>49/2022</t>
  </si>
  <si>
    <t>6.2.2.1.1.01.04.03.001.001 - Indenizações Trabalhistas</t>
  </si>
  <si>
    <t>6.2.2.1.1.01.04.04.002.030 - Insígnias, Flâmulas, Brasões e Bandeiras</t>
  </si>
  <si>
    <t>6.2.2.1.1.01.04.04.003.001.002 - Encargos sobre Serviços Prestados</t>
  </si>
  <si>
    <t>6.2.2.1.1.01.04.04.004.001 - Assinatura de Periódicos</t>
  </si>
  <si>
    <t>6.2.2.1.1.01.04.04.004.005 - Fretes e Carretos</t>
  </si>
  <si>
    <t>6.2.2.1.1.01.04.04.004.009 - Seguros de Bens Imóveis</t>
  </si>
  <si>
    <t>6.2.2.1.1.01.04.04.004.010 - Despesas c/Produção do Jornal/Revista do CRO-MG</t>
  </si>
  <si>
    <t>6.2.2.1.1.01.04.04.004.020 - Serviços de Assessoria Jurídica</t>
  </si>
  <si>
    <t>6.2.2.1.1.01.04.04.004.062 - Serviço de Armazenagem</t>
  </si>
  <si>
    <t>6.2.2.1.1.01.04.04.004.065 - Serviços de Infraestrutura de TI</t>
  </si>
  <si>
    <t>6.2.2.1.1.02.01.03.006 - Objetos Históricos, Obras de Arte, etc</t>
  </si>
  <si>
    <t>6.2.2.1.1.01.04.06.001 - Premiações, Condecorações, Troféus e Medalhas</t>
  </si>
  <si>
    <t>6.2.2.1.1.02.01.03.004 - Mobiliário em Geral</t>
  </si>
  <si>
    <t>6.2.2.1.1.02.01.05.002 - Licenças de Software</t>
  </si>
  <si>
    <t>6.2.2.1.1.01.04.04.004.069 - Serviços de Gestão de Concursos Públicos</t>
  </si>
  <si>
    <t>6.2.2.1.1.01.04.04.004.056 - Serviços de Impressão</t>
  </si>
  <si>
    <t>6.2.2.1.1.01.04.04.004.058 - Remuneração de Menor Aprendiz</t>
  </si>
  <si>
    <t>6.2.2.1.1.01.04.04.004.027 - Serviços Gráficos</t>
  </si>
  <si>
    <t>6.2.2.1.1.01.04.05.007 - Indenização de Quilometragem</t>
  </si>
  <si>
    <t>028/2022</t>
  </si>
  <si>
    <t>027/2022</t>
  </si>
  <si>
    <t>6.2.2.1.1.01.04.04.001.002 - Diárias</t>
  </si>
  <si>
    <t>6.2.2.1.1.01.04.04.004.051 - Serviços de Assessoria em Perícia Contábil</t>
  </si>
  <si>
    <t>6.2.2.1.1.01.04.05.005 - Despesa com transporte</t>
  </si>
  <si>
    <t>PORTARIA 122/2022</t>
  </si>
  <si>
    <t>PORTARIA 129/2022</t>
  </si>
  <si>
    <t>0120/2022</t>
  </si>
  <si>
    <t>0122/2022</t>
  </si>
  <si>
    <t>PORTARIA 151/2022</t>
  </si>
  <si>
    <t>0123/2022</t>
  </si>
  <si>
    <t>0124/2022</t>
  </si>
  <si>
    <t>0125/2022</t>
  </si>
  <si>
    <t>54/2022</t>
  </si>
  <si>
    <t>55/2022</t>
  </si>
  <si>
    <t>56/2022</t>
  </si>
  <si>
    <t>57/2022</t>
  </si>
  <si>
    <t>58/2022</t>
  </si>
  <si>
    <t>59/2022</t>
  </si>
  <si>
    <t>60/2022</t>
  </si>
  <si>
    <t>61/2022</t>
  </si>
  <si>
    <t>033/2022</t>
  </si>
  <si>
    <t>6.2.2.1.1.01.04.04.001.007 - Verba de Representação</t>
  </si>
  <si>
    <t>6.2.2.1.1.01.04.04.002.017 - Materiais de Divulgação e Educação</t>
  </si>
  <si>
    <t>6.2.2.1.1.01.11.01 - Despesas de Exercícios Anteriores</t>
  </si>
  <si>
    <t>0126/2022</t>
  </si>
  <si>
    <t>6.2.2.1.1.01.08.02 - Programa de Fiscalização - CFO</t>
  </si>
  <si>
    <t>62/2022</t>
  </si>
  <si>
    <t>63/2022</t>
  </si>
  <si>
    <t>64/2022</t>
  </si>
  <si>
    <t>6.2.2.1.1.01.07.03 - Taxas c/Administração do Cartão</t>
  </si>
  <si>
    <t>65/2022</t>
  </si>
  <si>
    <t>6.2.2.1.1.01.01.01.01.011 - Férias Regulamentares</t>
  </si>
  <si>
    <t>6.2.2.1.1.01.04.04.004.021 - Serviço de Comunicação e Publicidade</t>
  </si>
  <si>
    <t>6.2.2.1.1.01.04.04.001.006 - Auxílio Representação</t>
  </si>
  <si>
    <t>6.2.2.1.1.01.04.04.002.008 - Uniformes em Geral</t>
  </si>
  <si>
    <t>6.2.2.1.1.01.04.04.002.099 - Outros Materiais de Consumo</t>
  </si>
  <si>
    <t>6.2.2.1.1.01.04.04.004.014 - Serviços de Medicina do Trabalho</t>
  </si>
  <si>
    <t>6.2.2.1.1.01.04.04.004.018 - Cursos, Treinamentos e Consultorias</t>
  </si>
  <si>
    <t>6.2.2.1.1.01.04.04.004.054 - Serviços de Postagens</t>
  </si>
  <si>
    <t>6.2.2.1.1.01.04.01.004 - Auxílio Alimentação</t>
  </si>
  <si>
    <t>PORTARIA 166/2022</t>
  </si>
  <si>
    <t>0131/2022</t>
  </si>
  <si>
    <t>PORTARIA 172/2022</t>
  </si>
  <si>
    <t>0132/2022</t>
  </si>
  <si>
    <t>66/2022</t>
  </si>
  <si>
    <t>67/2022</t>
  </si>
  <si>
    <t>68/2022</t>
  </si>
  <si>
    <t>69/2022</t>
  </si>
  <si>
    <t>70/2022</t>
  </si>
  <si>
    <t>71/2022</t>
  </si>
  <si>
    <t>72/2022</t>
  </si>
  <si>
    <t>73/2022</t>
  </si>
  <si>
    <t>74/2022</t>
  </si>
  <si>
    <t>75/2022</t>
  </si>
  <si>
    <t>76/2022</t>
  </si>
  <si>
    <t>77/2022</t>
  </si>
  <si>
    <t>78/2022</t>
  </si>
  <si>
    <t>79/2022</t>
  </si>
  <si>
    <t>80/2022</t>
  </si>
  <si>
    <t>81/2022</t>
  </si>
  <si>
    <t>6.2.2.1.1.01.04.04.002.001 - Materiais de Expediente e Informática</t>
  </si>
  <si>
    <t>6.2.2.1.1.01.04.04.002.015 - Bens Móveis não Ativáveis</t>
  </si>
  <si>
    <t>6.2.2.1.1.01.04.04.003.001.005 - Perícias Éticas</t>
  </si>
  <si>
    <t>6.2.2.1.1.01.04.04.004.060 - Despesas c/Cartórios</t>
  </si>
  <si>
    <t>6.2.2.1.1.01.04.06.003 - Convênios e Parcerias</t>
  </si>
  <si>
    <t>6.2.2.1.1.02.01.03.008 - Equipamentos de Produção Audiovisual</t>
  </si>
  <si>
    <t>034/2022</t>
  </si>
  <si>
    <t>82/2022</t>
  </si>
  <si>
    <t>83/2022</t>
  </si>
  <si>
    <t>84/2022</t>
  </si>
  <si>
    <t>85/2022</t>
  </si>
  <si>
    <t>6.2.2.1.1.02.01.03.002 - Máquinas, Motores e Aparelhos</t>
  </si>
  <si>
    <t>6.2.2.1.1.01.04.04.002.006 - Materiais de Higiene e Limpeza</t>
  </si>
  <si>
    <t>6.2.2.1.1.01.04.05.006 - Auxílio Embarque/Desembarque</t>
  </si>
  <si>
    <t>86/2022</t>
  </si>
  <si>
    <t>036/2022</t>
  </si>
  <si>
    <t>037/2022</t>
  </si>
  <si>
    <t>PORTAL DA TRANPARÊNCIA</t>
  </si>
  <si>
    <t>PORTAL DA TRANSPARÊNCIA</t>
  </si>
  <si>
    <t>https://transparencia.cromg.org.br/baixar_documento/19117</t>
  </si>
  <si>
    <t>https://transparencia.cromg.org.br/baixar_documento/19115</t>
  </si>
  <si>
    <t>https://transparencia.cromg.org.br/baixar_documento/19149</t>
  </si>
  <si>
    <t>https://transparencia.cromg.org.br/baixar_documento/19177</t>
  </si>
  <si>
    <t>https://transparencia.cromg.org.br/baixar_documento/19210</t>
  </si>
  <si>
    <t>DATA SISCONT</t>
  </si>
  <si>
    <t>https://transparencia.cromg.org.br/baixar_documento/19225</t>
  </si>
  <si>
    <t>87/2022</t>
  </si>
  <si>
    <t>TOTAL GERAL DAS REFORMULAÇÕES EMITIDAS EM 2022</t>
  </si>
  <si>
    <t>https://transparencia.cromg.org.br/baixar_documento/19297</t>
  </si>
  <si>
    <t>PROCESSO SISDOC TRAMITADO P/ CFO</t>
  </si>
  <si>
    <t>https://transparencia.cromg.org.br/baixar_documento/19356</t>
  </si>
  <si>
    <t>https://transparencia.cromg.org.br/baixar_documento/19377</t>
  </si>
  <si>
    <t>https://transparencia.cromg.org.br/baixar_documento/19400</t>
  </si>
  <si>
    <t>https://transparencia.cromg.org.br/baixar_documento/19401</t>
  </si>
  <si>
    <t>https://transparencia.cromg.org.br/baixar_documento/19655</t>
  </si>
  <si>
    <t>https://transparencia.cromg.org.br/baixar_documento/19807</t>
  </si>
  <si>
    <t>https://transparencia.cromg.org.br/baixar_documento/19135</t>
  </si>
  <si>
    <t>https://transparencia.cromg.org.br/baixar_documento/19157</t>
  </si>
  <si>
    <t>https://transparencia.cromg.org.br/baixar_documento/19227</t>
  </si>
  <si>
    <t>https://transparencia.cromg.org.br/baixar_documento/19230</t>
  </si>
  <si>
    <t>https://transparencia.cromg.org.br/baixar_documento/19375</t>
  </si>
  <si>
    <t>https://transparencia.cromg.org.br/baixar_documento/19394</t>
  </si>
  <si>
    <t>https://transparencia.cromg.org.br/baixar_documento/19621</t>
  </si>
  <si>
    <t>https://transparencia.cromg.org.br/baixar_documento/19444</t>
  </si>
  <si>
    <t>https://transparencia.cromg.org.br/baixar_documento/19574</t>
  </si>
  <si>
    <t>https://transparencia.cromg.org.br/baixar_documento/19778</t>
  </si>
  <si>
    <t>https://transparencia.cromg.org.br/baixar_documento/19789</t>
  </si>
  <si>
    <t xml:space="preserve">DECISÃO APROVADA POR </t>
  </si>
  <si>
    <t>ad referendum</t>
  </si>
  <si>
    <t>Plenária</t>
  </si>
  <si>
    <t>1352A</t>
  </si>
  <si>
    <t>ATA 2022</t>
  </si>
  <si>
    <t>1360A</t>
  </si>
  <si>
    <t>TOTAL ANULADO</t>
  </si>
  <si>
    <t>%</t>
  </si>
  <si>
    <t>TOTAL DAS DOTAÇÕES ORÇADAS 2022</t>
  </si>
  <si>
    <t>VALOR DA MOVIMENTAÇÃO</t>
  </si>
  <si>
    <t>SALDO RESIDUAL</t>
  </si>
  <si>
    <t>Estorno da Reformulação nº 01/2022 - Decisões 005/2022 e 018/2022</t>
  </si>
  <si>
    <t>Estorno da Reformulação nº 04/2022 - Decisões 008/2022 e 018/2022</t>
  </si>
  <si>
    <t>Estorno da Reformulação nº 02/2022 - Decisões 008/2022 e 018/2022</t>
  </si>
  <si>
    <t>Estorno da Reformulação nº 05/2022 - Decisões 013/2022 e 018/2022</t>
  </si>
  <si>
    <t>https://transparencia.cromg.org.br/baixar_documento/19805</t>
  </si>
  <si>
    <t>1384</t>
  </si>
  <si>
    <t>Estorno da Reformulação nº 11/2022 - Decisões 008/2022 e 018/2022</t>
  </si>
  <si>
    <t>PORTARIA APROVADA POR</t>
  </si>
  <si>
    <t>0134/2022</t>
  </si>
  <si>
    <t>N/A</t>
  </si>
  <si>
    <t>DATA DO ENVIO AO CFO</t>
  </si>
  <si>
    <t>0135/2022</t>
  </si>
  <si>
    <t>Plenário</t>
  </si>
  <si>
    <t>https://transparencia.cromg.org.br/baixar_documento/19812</t>
  </si>
  <si>
    <t>0136/2022</t>
  </si>
  <si>
    <t>96/2022</t>
  </si>
  <si>
    <t>97/2022</t>
  </si>
  <si>
    <t>99/2022</t>
  </si>
  <si>
    <t>100/2022</t>
  </si>
  <si>
    <t>101/2022</t>
  </si>
  <si>
    <t>102/2022</t>
  </si>
  <si>
    <t>103/2022</t>
  </si>
  <si>
    <t>104/2022</t>
  </si>
  <si>
    <t>105/2022</t>
  </si>
  <si>
    <t>106/2022</t>
  </si>
  <si>
    <t>107/2022</t>
  </si>
  <si>
    <t>108/2022</t>
  </si>
  <si>
    <t>109/2022</t>
  </si>
  <si>
    <t>110/2022</t>
  </si>
  <si>
    <t>111/2022</t>
  </si>
  <si>
    <t>112/2022</t>
  </si>
  <si>
    <t>113/2022</t>
  </si>
  <si>
    <t>114/2022</t>
  </si>
  <si>
    <t>115/2022</t>
  </si>
  <si>
    <t>116/2022</t>
  </si>
  <si>
    <t>118/2022</t>
  </si>
  <si>
    <t>119/2022</t>
  </si>
  <si>
    <t>120/2022</t>
  </si>
  <si>
    <t>121/2022</t>
  </si>
  <si>
    <t>122/2022</t>
  </si>
  <si>
    <t>123/2022</t>
  </si>
  <si>
    <t>124/2022</t>
  </si>
  <si>
    <t>125/2022</t>
  </si>
  <si>
    <t>126/2022</t>
  </si>
  <si>
    <t>127/2022</t>
  </si>
  <si>
    <t>128/2022</t>
  </si>
  <si>
    <t>129/2022</t>
  </si>
  <si>
    <t>130/2022</t>
  </si>
  <si>
    <t>131/2022</t>
  </si>
  <si>
    <t>132/2022</t>
  </si>
  <si>
    <t>133/2022</t>
  </si>
  <si>
    <t>134/2022</t>
  </si>
  <si>
    <t>135/2022</t>
  </si>
  <si>
    <t>136/2022</t>
  </si>
  <si>
    <t>137/2022</t>
  </si>
  <si>
    <t>138/2022</t>
  </si>
  <si>
    <t>139/2022</t>
  </si>
  <si>
    <t>140/2022</t>
  </si>
  <si>
    <t>141/2022</t>
  </si>
  <si>
    <t>142/2022</t>
  </si>
  <si>
    <t>143/2022</t>
  </si>
  <si>
    <t>144/2022</t>
  </si>
  <si>
    <t>148/2022</t>
  </si>
  <si>
    <t>149/2022</t>
  </si>
  <si>
    <t>150/2022</t>
  </si>
  <si>
    <t>151/2022</t>
  </si>
  <si>
    <t>152/2022</t>
  </si>
  <si>
    <t>153/2022</t>
  </si>
  <si>
    <t>154/2022</t>
  </si>
  <si>
    <t>155/2022</t>
  </si>
  <si>
    <t>156/2022</t>
  </si>
  <si>
    <t>157/2022</t>
  </si>
  <si>
    <t>158/2022</t>
  </si>
  <si>
    <t>159/2022</t>
  </si>
  <si>
    <t>160/2022</t>
  </si>
  <si>
    <t>161/2022</t>
  </si>
  <si>
    <t>162/2022</t>
  </si>
  <si>
    <t>164/2022</t>
  </si>
  <si>
    <t>227/2022</t>
  </si>
  <si>
    <t>228/2022</t>
  </si>
  <si>
    <t>230/2022</t>
  </si>
  <si>
    <t>231/2022</t>
  </si>
  <si>
    <t>232/2022</t>
  </si>
  <si>
    <t>241/2022</t>
  </si>
  <si>
    <t>257/2022</t>
  </si>
  <si>
    <t>264/2022</t>
  </si>
  <si>
    <t>265/2022</t>
  </si>
  <si>
    <t>266/2022</t>
  </si>
  <si>
    <t>267/2022</t>
  </si>
  <si>
    <t>268/2022</t>
  </si>
  <si>
    <t>269/2022</t>
  </si>
  <si>
    <t>270/2022</t>
  </si>
  <si>
    <t>271/2022</t>
  </si>
  <si>
    <t>272/2022</t>
  </si>
  <si>
    <t>273/2022</t>
  </si>
  <si>
    <t>274/2022</t>
  </si>
  <si>
    <t>275/2022</t>
  </si>
  <si>
    <t>276/2022</t>
  </si>
  <si>
    <t>277/2022</t>
  </si>
  <si>
    <t>278/2022</t>
  </si>
  <si>
    <t>279/2022</t>
  </si>
  <si>
    <t>280/2022</t>
  </si>
  <si>
    <t>283/2022</t>
  </si>
  <si>
    <t>284/2022</t>
  </si>
  <si>
    <t>https://transparencia.cromg.org.br/p/decisoes</t>
  </si>
  <si>
    <t>0040/2023</t>
  </si>
  <si>
    <t>TOTAL ADICIONADO</t>
  </si>
  <si>
    <t>6.2.2.1.1.01.10.032 - Outras Condenações Judiciais</t>
  </si>
  <si>
    <t>6.2.2.1.1.01.06.04 - Juros e encargos de mora de obrigação tributária</t>
  </si>
  <si>
    <t>6.2.2.1.1.01.04.04.004.002 - Serviços de Energia Elétrica</t>
  </si>
  <si>
    <t>6.2.2.1.1.01.04.04.004.004 - Serviços de Internet e Comunicação</t>
  </si>
  <si>
    <t>6.2.2.1.1.01.04.04.004.006 - Locação de Bens Imóveis</t>
  </si>
  <si>
    <t>6.2.2.1.1.01.04.04.004.007 - Locação de Equipamentos e Materiais</t>
  </si>
  <si>
    <t>6.2.2.1.1.01.04.04.004.023 - Serviços de Segurança Patrimonial</t>
  </si>
  <si>
    <t>6.2.2.1.1.01.04.04.004.029.099 - Despesas Judiciais Diversas</t>
  </si>
  <si>
    <t>6.2.2.1.1.01.04.04.004.045 - Editais e Publicações</t>
  </si>
  <si>
    <t>6.2.2.1.1.01.04.04.004.046 - Despesas C/Divulgação</t>
  </si>
  <si>
    <t>6.2.2.1.1.01.04.04.002.002 - Materiais para Higiene e Limpeza</t>
  </si>
  <si>
    <t>6.2.2.1.1.01.04.04.002.029 - Material para Copa e Cozinha</t>
  </si>
  <si>
    <t>6.2.2.1.1.01.04.04.002.099 - Outros Materiais de consumo</t>
  </si>
  <si>
    <t>6.2.2.1.1.01.04.04.004.008 - Reparos, Manutenções e Conservação de Bens Móveis/Imóveis</t>
  </si>
  <si>
    <t>6.2.2.1.1.01.04.04.004.047 - Despesas c/Condominios</t>
  </si>
  <si>
    <t>6.2.2.1.1.01.04.04.004.048 - Serviços de Agua e Esgoto</t>
  </si>
  <si>
    <t>6.2.2.1.1.01.04.04.004.050 - Despesas c/Veículos (manutençãio e conservação)</t>
  </si>
  <si>
    <t>6.2.2.1.1.01.01.01.014 - Prêmio por Desempenho</t>
  </si>
  <si>
    <t>6.2.2.1.1.01.01.01.001 - Salários</t>
  </si>
  <si>
    <t>6.2.2.1.1.01.01.01.003 - 1/3 Abono de Férias</t>
  </si>
  <si>
    <t>6.2.2.1.1.01.01.01.006 - Anuênio</t>
  </si>
  <si>
    <t>6.2.2.1.1.01.01.01.007 - Horas Extras</t>
  </si>
  <si>
    <t>6.2.2.1.1.01.01.01.011 - Férias Regulamentares</t>
  </si>
  <si>
    <t>6.2.2.1.1.01.01.02.001 - INSS sobre Folha de Pagamento</t>
  </si>
  <si>
    <t>6.2.2.1.1.01.01.02.003 - PIS sobre Folha de Pagamento</t>
  </si>
  <si>
    <t>6.2.2.1.1.01.01.02.002 - FGTS sobre Folha de Pagamento</t>
  </si>
  <si>
    <t>6.2.2.1.1.04.04.002.099 - Outros Materiais de Consumo</t>
  </si>
  <si>
    <t>6.2.2.1.1.01.04.01.003 - Assistencia Odontologica</t>
  </si>
  <si>
    <t>6.2.2.1.1.01.04.01.002 - Assistência Medica</t>
  </si>
  <si>
    <t>6.2.2.1.1.01.04.04.003.001.006 - Gratificação por Participação em Reunião Plenária (Jetons)</t>
  </si>
  <si>
    <t>6.2.2.1.1.01.04.04.003.001.003 - Bolsa Complementar Estágio</t>
  </si>
  <si>
    <t>6.2.2.1.1.01.01.01.002 - 13º Salário</t>
  </si>
  <si>
    <t>6.2.2.1.1.01.01.01.005 - Gratificação por Exercício de Cargos</t>
  </si>
  <si>
    <t>6.2.2.1.1.01.04.01.001 - Auxílio Transporte</t>
  </si>
  <si>
    <t>6.2.2.1.1.01.04.04.002.021 - Suprimento de Fundos</t>
  </si>
  <si>
    <t>13/06/2022 - Decisão 021/2022</t>
  </si>
  <si>
    <t>12/08/2022 - Decisão 024/2022</t>
  </si>
  <si>
    <t>05/09/2022 - Decisão 027/2022</t>
  </si>
  <si>
    <t>04/11/2022 - Decisão 033/2022</t>
  </si>
  <si>
    <t>12/12/2022 - Decisão 036/2022</t>
  </si>
  <si>
    <t>30/12/2022 - Decisão 039/2022</t>
  </si>
  <si>
    <t>ANULAÇÃO DE SALDO DE DOTAÇÃO ORÇAMENTÁRIA</t>
  </si>
  <si>
    <t>TOTAL DA ANULAÇÃO DO SALDO EM 2022</t>
  </si>
  <si>
    <t>TOTAL DA ADIÇÃO DO SALDO EM 2022</t>
  </si>
  <si>
    <t>ADIÇÃO UTILIZANDO OS SALDOS ANULADOS</t>
  </si>
  <si>
    <t>25/07/2022 - Decisão 022/2022</t>
  </si>
  <si>
    <t>18/08/2022 - Decisão 025/2022</t>
  </si>
  <si>
    <t>05/09/2022 - Decisão 028/2022</t>
  </si>
  <si>
    <t>10/11/2022 - Decisão 034/2022</t>
  </si>
  <si>
    <t>14/12/2022 - Decisão 037/2022</t>
  </si>
  <si>
    <t>30/12/2022 - Decisão 040//2022</t>
  </si>
  <si>
    <t>07/2022</t>
  </si>
  <si>
    <t>DIFERENÇA</t>
  </si>
  <si>
    <t>CONFERÊNCIA BALANÇO ORÇAMENTÁRIO</t>
  </si>
  <si>
    <t>DOTAÇÃO INICIAL</t>
  </si>
  <si>
    <t>DOTAÇÃO ATUALIZADA</t>
  </si>
  <si>
    <t>DESPESAS CORRENTES</t>
  </si>
  <si>
    <t>DESPESAS DE CAPITAL</t>
  </si>
  <si>
    <t>consolidado 2022</t>
  </si>
  <si>
    <t>Correntes</t>
  </si>
  <si>
    <t>GRUPO DE CONTAS DAS DESPESAS</t>
  </si>
  <si>
    <t>Capital</t>
  </si>
  <si>
    <t>MÊS</t>
  </si>
  <si>
    <t>Rótulos de Linha</t>
  </si>
  <si>
    <t>Total Geral</t>
  </si>
  <si>
    <t>Soma de VALOR DA MOVIMENTAÇÃO</t>
  </si>
  <si>
    <t xml:space="preserve">FOI ANULADO ESSE SALDO REF. DESPESAS DE CAPITAL </t>
  </si>
  <si>
    <t>FOI ACRESCIDO ESSE SALDO UTILIZANDO O SALDO ANULADO DAS DESPESAS DE CAPITAL (ACIMA)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</si>
</sst>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.00_ ;[Red]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u/>
      <sz val="9.5"/>
      <color theme="10"/>
      <name val="Arial"/>
      <family val="2"/>
    </font>
    <font>
      <b/>
      <sz val="9.5"/>
      <color rgb="FF0070C0"/>
      <name val="Arial"/>
      <family val="2"/>
    </font>
    <font>
      <b/>
      <sz val="9.5"/>
      <color theme="9" tint="-0.249977111117893"/>
      <name val="Arial"/>
      <family val="2"/>
    </font>
    <font>
      <b/>
      <sz val="9.5"/>
      <color rgb="FFFF0000"/>
      <name val="Arial"/>
      <family val="2"/>
    </font>
    <font>
      <sz val="9.5"/>
      <color theme="4"/>
      <name val="Arial"/>
      <family val="2"/>
    </font>
    <font>
      <sz val="9.5"/>
      <name val="Arial"/>
      <family val="2"/>
    </font>
    <font>
      <b/>
      <sz val="9.5"/>
      <color theme="4"/>
      <name val="Arial"/>
      <family val="2"/>
    </font>
    <font>
      <u/>
      <sz val="9.5"/>
      <color theme="4"/>
      <name val="Arial"/>
      <family val="2"/>
    </font>
    <font>
      <b/>
      <sz val="9.5"/>
      <name val="Arial"/>
      <family val="2"/>
    </font>
    <font>
      <sz val="9.5"/>
      <color rgb="FFFF0000"/>
      <name val="Arial"/>
      <family val="2"/>
    </font>
    <font>
      <b/>
      <sz val="9.5"/>
      <color theme="5" tint="-0.249977111117893"/>
      <name val="Arial"/>
      <family val="2"/>
    </font>
    <font>
      <sz val="9.5"/>
      <color rgb="FF00B050"/>
      <name val="Arial"/>
      <family val="2"/>
    </font>
    <font>
      <sz val="9.5"/>
      <color theme="4" tint="-0.249977111117893"/>
      <name val="Arial"/>
      <family val="2"/>
    </font>
    <font>
      <u/>
      <sz val="9.5"/>
      <color theme="4" tint="-0.249977111117893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.5"/>
      <color theme="1"/>
      <name val="Calibri"/>
      <family val="2"/>
      <scheme val="minor"/>
    </font>
    <font>
      <sz val="9.5"/>
      <color rgb="FFFF0000"/>
      <name val="Calibri"/>
      <family val="2"/>
      <scheme val="minor"/>
    </font>
    <font>
      <b/>
      <sz val="9.5"/>
      <color theme="5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65">
    <xf numFmtId="0" fontId="0" fillId="0" borderId="0" xfId="0"/>
    <xf numFmtId="0" fontId="4" fillId="0" borderId="0" xfId="0" applyFont="1"/>
    <xf numFmtId="0" fontId="5" fillId="0" borderId="0" xfId="0" applyFont="1"/>
    <xf numFmtId="43" fontId="4" fillId="0" borderId="0" xfId="1" applyFont="1"/>
    <xf numFmtId="165" fontId="4" fillId="0" borderId="0" xfId="1" applyNumberFormat="1" applyFont="1"/>
    <xf numFmtId="165" fontId="4" fillId="0" borderId="0" xfId="0" applyNumberFormat="1" applyFont="1"/>
    <xf numFmtId="43" fontId="4" fillId="0" borderId="2" xfId="1" applyFont="1" applyFill="1" applyBorder="1" applyAlignment="1">
      <alignment horizontal="left"/>
    </xf>
    <xf numFmtId="165" fontId="4" fillId="0" borderId="2" xfId="1" applyNumberFormat="1" applyFont="1" applyFill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4" fontId="4" fillId="0" borderId="2" xfId="0" quotePrefix="1" applyNumberFormat="1" applyFont="1" applyBorder="1" applyAlignment="1">
      <alignment horizontal="center" vertical="center"/>
    </xf>
    <xf numFmtId="14" fontId="4" fillId="0" borderId="2" xfId="0" quotePrefix="1" applyNumberFormat="1" applyFont="1" applyBorder="1"/>
    <xf numFmtId="43" fontId="4" fillId="0" borderId="2" xfId="1" quotePrefix="1" applyFont="1" applyBorder="1"/>
    <xf numFmtId="165" fontId="4" fillId="0" borderId="2" xfId="1" applyNumberFormat="1" applyFont="1" applyBorder="1"/>
    <xf numFmtId="0" fontId="4" fillId="0" borderId="2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165" fontId="4" fillId="0" borderId="2" xfId="1" quotePrefix="1" applyNumberFormat="1" applyFont="1" applyBorder="1"/>
    <xf numFmtId="165" fontId="11" fillId="0" borderId="2" xfId="1" quotePrefix="1" applyNumberFormat="1" applyFont="1" applyBorder="1"/>
    <xf numFmtId="0" fontId="10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43" fontId="5" fillId="3" borderId="13" xfId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3" fontId="5" fillId="3" borderId="14" xfId="1" applyFont="1" applyFill="1" applyBorder="1" applyAlignment="1">
      <alignment horizontal="center" vertical="center"/>
    </xf>
    <xf numFmtId="0" fontId="4" fillId="0" borderId="15" xfId="0" applyFont="1" applyBorder="1"/>
    <xf numFmtId="164" fontId="4" fillId="0" borderId="7" xfId="1" applyNumberFormat="1" applyFont="1" applyBorder="1"/>
    <xf numFmtId="0" fontId="4" fillId="0" borderId="17" xfId="0" applyFont="1" applyBorder="1"/>
    <xf numFmtId="164" fontId="4" fillId="0" borderId="9" xfId="1" applyNumberFormat="1" applyFont="1" applyBorder="1"/>
    <xf numFmtId="0" fontId="4" fillId="0" borderId="19" xfId="0" applyFont="1" applyBorder="1"/>
    <xf numFmtId="164" fontId="4" fillId="0" borderId="11" xfId="1" applyNumberFormat="1" applyFont="1" applyBorder="1"/>
    <xf numFmtId="17" fontId="4" fillId="0" borderId="1" xfId="0" quotePrefix="1" applyNumberFormat="1" applyFont="1" applyBorder="1" applyAlignment="1">
      <alignment horizontal="center"/>
    </xf>
    <xf numFmtId="17" fontId="4" fillId="0" borderId="10" xfId="0" quotePrefix="1" applyNumberFormat="1" applyFont="1" applyBorder="1" applyAlignment="1">
      <alignment horizontal="left"/>
    </xf>
    <xf numFmtId="0" fontId="4" fillId="0" borderId="10" xfId="0" applyFont="1" applyBorder="1"/>
    <xf numFmtId="43" fontId="4" fillId="0" borderId="20" xfId="1" applyFont="1" applyBorder="1"/>
    <xf numFmtId="0" fontId="4" fillId="0" borderId="1" xfId="0" quotePrefix="1" applyFont="1" applyBorder="1" applyAlignment="1">
      <alignment horizontal="left"/>
    </xf>
    <xf numFmtId="0" fontId="4" fillId="0" borderId="15" xfId="0" applyFont="1" applyBorder="1" applyAlignment="1">
      <alignment vertical="center"/>
    </xf>
    <xf numFmtId="164" fontId="4" fillId="0" borderId="7" xfId="1" applyNumberFormat="1" applyFont="1" applyBorder="1" applyAlignment="1">
      <alignment horizontal="right" vertical="center"/>
    </xf>
    <xf numFmtId="0" fontId="4" fillId="0" borderId="8" xfId="0" applyFont="1" applyBorder="1"/>
    <xf numFmtId="43" fontId="4" fillId="0" borderId="18" xfId="1" applyFont="1" applyBorder="1"/>
    <xf numFmtId="164" fontId="4" fillId="0" borderId="9" xfId="1" applyNumberFormat="1" applyFont="1" applyBorder="1" applyAlignment="1">
      <alignment horizontal="right" vertical="center"/>
    </xf>
    <xf numFmtId="0" fontId="4" fillId="0" borderId="19" xfId="0" applyFont="1" applyBorder="1" applyAlignment="1">
      <alignment vertical="center"/>
    </xf>
    <xf numFmtId="164" fontId="4" fillId="0" borderId="1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29" xfId="0" applyFont="1" applyBorder="1"/>
    <xf numFmtId="164" fontId="4" fillId="0" borderId="30" xfId="1" applyNumberFormat="1" applyFont="1" applyBorder="1"/>
    <xf numFmtId="0" fontId="4" fillId="0" borderId="5" xfId="0" applyFont="1" applyBorder="1"/>
    <xf numFmtId="43" fontId="4" fillId="0" borderId="31" xfId="1" applyFont="1" applyBorder="1"/>
    <xf numFmtId="0" fontId="4" fillId="0" borderId="6" xfId="0" applyFont="1" applyBorder="1"/>
    <xf numFmtId="43" fontId="4" fillId="0" borderId="16" xfId="1" applyFont="1" applyBorder="1"/>
    <xf numFmtId="164" fontId="4" fillId="0" borderId="7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/>
    </xf>
    <xf numFmtId="43" fontId="4" fillId="0" borderId="18" xfId="1" applyFont="1" applyBorder="1" applyAlignment="1">
      <alignment horizontal="center"/>
    </xf>
    <xf numFmtId="0" fontId="4" fillId="0" borderId="36" xfId="0" applyFont="1" applyBorder="1" applyAlignment="1">
      <alignment vertical="center"/>
    </xf>
    <xf numFmtId="43" fontId="4" fillId="0" borderId="20" xfId="1" applyFont="1" applyBorder="1" applyAlignment="1">
      <alignment horizontal="center"/>
    </xf>
    <xf numFmtId="43" fontId="4" fillId="0" borderId="0" xfId="0" applyNumberFormat="1" applyFont="1"/>
    <xf numFmtId="0" fontId="14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5" fillId="0" borderId="10" xfId="0" quotePrefix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165" fontId="5" fillId="2" borderId="25" xfId="1" applyNumberFormat="1" applyFont="1" applyFill="1" applyBorder="1" applyAlignment="1">
      <alignment vertical="center"/>
    </xf>
    <xf numFmtId="165" fontId="5" fillId="2" borderId="34" xfId="1" applyNumberFormat="1" applyFont="1" applyFill="1" applyBorder="1" applyAlignment="1">
      <alignment vertical="center"/>
    </xf>
    <xf numFmtId="164" fontId="5" fillId="3" borderId="33" xfId="1" applyNumberFormat="1" applyFont="1" applyFill="1" applyBorder="1" applyAlignment="1">
      <alignment vertical="center"/>
    </xf>
    <xf numFmtId="43" fontId="5" fillId="3" borderId="33" xfId="1" applyFont="1" applyFill="1" applyBorder="1" applyAlignment="1">
      <alignment vertical="center"/>
    </xf>
    <xf numFmtId="0" fontId="11" fillId="0" borderId="3" xfId="0" quotePrefix="1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165" fontId="5" fillId="0" borderId="0" xfId="0" applyNumberFormat="1" applyFont="1"/>
    <xf numFmtId="165" fontId="5" fillId="4" borderId="0" xfId="0" applyNumberFormat="1" applyFont="1" applyFill="1"/>
    <xf numFmtId="9" fontId="4" fillId="0" borderId="0" xfId="0" applyNumberFormat="1" applyFont="1"/>
    <xf numFmtId="0" fontId="9" fillId="4" borderId="0" xfId="0" applyFont="1" applyFill="1"/>
    <xf numFmtId="14" fontId="4" fillId="0" borderId="3" xfId="0" applyNumberFormat="1" applyFont="1" applyBorder="1" applyAlignment="1">
      <alignment horizontal="center"/>
    </xf>
    <xf numFmtId="0" fontId="13" fillId="0" borderId="3" xfId="2" quotePrefix="1" applyFont="1" applyFill="1" applyBorder="1" applyAlignment="1">
      <alignment horizontal="center"/>
    </xf>
    <xf numFmtId="0" fontId="13" fillId="0" borderId="1" xfId="2" quotePrefix="1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14" fontId="4" fillId="0" borderId="41" xfId="0" applyNumberFormat="1" applyFont="1" applyBorder="1" applyAlignment="1">
      <alignment horizontal="center"/>
    </xf>
    <xf numFmtId="0" fontId="4" fillId="0" borderId="41" xfId="0" quotePrefix="1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6" fillId="0" borderId="37" xfId="0" applyFont="1" applyBorder="1" applyAlignment="1">
      <alignment horizontal="left"/>
    </xf>
    <xf numFmtId="43" fontId="4" fillId="0" borderId="37" xfId="1" applyFont="1" applyFill="1" applyBorder="1" applyAlignment="1">
      <alignment horizontal="left"/>
    </xf>
    <xf numFmtId="165" fontId="4" fillId="0" borderId="37" xfId="1" applyNumberFormat="1" applyFont="1" applyFill="1" applyBorder="1" applyAlignment="1">
      <alignment horizontal="right"/>
    </xf>
    <xf numFmtId="14" fontId="4" fillId="0" borderId="2" xfId="0" applyNumberFormat="1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3" fillId="0" borderId="2" xfId="2" quotePrefix="1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5" fontId="5" fillId="2" borderId="25" xfId="0" applyNumberFormat="1" applyFont="1" applyFill="1" applyBorder="1" applyAlignment="1">
      <alignment horizontal="center" vertical="center" wrapText="1"/>
    </xf>
    <xf numFmtId="165" fontId="5" fillId="2" borderId="34" xfId="0" applyNumberFormat="1" applyFont="1" applyFill="1" applyBorder="1" applyAlignment="1">
      <alignment horizontal="center" vertical="center" wrapText="1"/>
    </xf>
    <xf numFmtId="14" fontId="15" fillId="0" borderId="10" xfId="0" quotePrefix="1" applyNumberFormat="1" applyFont="1" applyBorder="1" applyAlignment="1">
      <alignment horizontal="center"/>
    </xf>
    <xf numFmtId="14" fontId="4" fillId="0" borderId="46" xfId="0" quotePrefix="1" applyNumberFormat="1" applyFont="1" applyBorder="1" applyAlignment="1">
      <alignment horizontal="center" vertical="center"/>
    </xf>
    <xf numFmtId="14" fontId="4" fillId="0" borderId="46" xfId="0" quotePrefix="1" applyNumberFormat="1" applyFont="1" applyBorder="1"/>
    <xf numFmtId="43" fontId="4" fillId="0" borderId="46" xfId="1" quotePrefix="1" applyFont="1" applyBorder="1"/>
    <xf numFmtId="165" fontId="4" fillId="0" borderId="46" xfId="1" applyNumberFormat="1" applyFont="1" applyBorder="1"/>
    <xf numFmtId="14" fontId="4" fillId="0" borderId="37" xfId="0" quotePrefix="1" applyNumberFormat="1" applyFont="1" applyBorder="1" applyAlignment="1">
      <alignment horizontal="center" vertical="center"/>
    </xf>
    <xf numFmtId="14" fontId="4" fillId="0" borderId="37" xfId="0" quotePrefix="1" applyNumberFormat="1" applyFont="1" applyBorder="1"/>
    <xf numFmtId="43" fontId="4" fillId="0" borderId="37" xfId="1" quotePrefix="1" applyFont="1" applyBorder="1"/>
    <xf numFmtId="165" fontId="4" fillId="0" borderId="37" xfId="1" applyNumberFormat="1" applyFont="1" applyBorder="1"/>
    <xf numFmtId="14" fontId="4" fillId="0" borderId="25" xfId="0" applyNumberFormat="1" applyFont="1" applyBorder="1" applyAlignment="1">
      <alignment horizontal="center"/>
    </xf>
    <xf numFmtId="14" fontId="4" fillId="0" borderId="25" xfId="0" quotePrefix="1" applyNumberFormat="1" applyFont="1" applyBorder="1" applyAlignment="1">
      <alignment horizontal="center"/>
    </xf>
    <xf numFmtId="14" fontId="13" fillId="0" borderId="25" xfId="2" quotePrefix="1" applyNumberFormat="1" applyFont="1" applyBorder="1" applyAlignment="1">
      <alignment horizontal="center"/>
    </xf>
    <xf numFmtId="14" fontId="7" fillId="0" borderId="24" xfId="0" applyNumberFormat="1" applyFont="1" applyBorder="1" applyAlignment="1">
      <alignment horizontal="center"/>
    </xf>
    <xf numFmtId="14" fontId="4" fillId="0" borderId="25" xfId="0" quotePrefix="1" applyNumberFormat="1" applyFont="1" applyBorder="1"/>
    <xf numFmtId="43" fontId="4" fillId="0" borderId="25" xfId="1" quotePrefix="1" applyFont="1" applyBorder="1"/>
    <xf numFmtId="165" fontId="4" fillId="0" borderId="25" xfId="1" applyNumberFormat="1" applyFont="1" applyBorder="1"/>
    <xf numFmtId="165" fontId="4" fillId="0" borderId="34" xfId="0" applyNumberFormat="1" applyFont="1" applyBorder="1" applyAlignment="1">
      <alignment horizontal="right"/>
    </xf>
    <xf numFmtId="0" fontId="6" fillId="0" borderId="41" xfId="2" quotePrefix="1" applyFont="1" applyFill="1" applyBorder="1" applyAlignment="1">
      <alignment horizontal="center"/>
    </xf>
    <xf numFmtId="14" fontId="15" fillId="0" borderId="27" xfId="0" quotePrefix="1" applyNumberFormat="1" applyFont="1" applyBorder="1" applyAlignment="1">
      <alignment horizontal="center"/>
    </xf>
    <xf numFmtId="0" fontId="9" fillId="2" borderId="48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14" fontId="15" fillId="0" borderId="25" xfId="0" quotePrefix="1" applyNumberFormat="1" applyFont="1" applyBorder="1" applyAlignment="1">
      <alignment horizontal="center"/>
    </xf>
    <xf numFmtId="14" fontId="15" fillId="0" borderId="10" xfId="0" applyNumberFormat="1" applyFont="1" applyBorder="1" applyAlignment="1">
      <alignment horizontal="center"/>
    </xf>
    <xf numFmtId="0" fontId="17" fillId="0" borderId="2" xfId="2" quotePrefix="1" applyFont="1" applyFill="1" applyBorder="1" applyAlignment="1">
      <alignment horizontal="center"/>
    </xf>
    <xf numFmtId="0" fontId="17" fillId="0" borderId="1" xfId="2" quotePrefix="1" applyFont="1" applyFill="1" applyBorder="1" applyAlignment="1">
      <alignment horizontal="center"/>
    </xf>
    <xf numFmtId="0" fontId="17" fillId="0" borderId="3" xfId="2" quotePrefix="1" applyFont="1" applyFill="1" applyBorder="1" applyAlignment="1">
      <alignment horizontal="center"/>
    </xf>
    <xf numFmtId="0" fontId="17" fillId="0" borderId="41" xfId="2" quotePrefix="1" applyFont="1" applyFill="1" applyBorder="1" applyAlignment="1">
      <alignment horizontal="center"/>
    </xf>
    <xf numFmtId="14" fontId="17" fillId="0" borderId="25" xfId="2" quotePrefix="1" applyNumberFormat="1" applyFont="1" applyFill="1" applyBorder="1" applyAlignment="1">
      <alignment horizontal="center"/>
    </xf>
    <xf numFmtId="0" fontId="17" fillId="0" borderId="25" xfId="2" quotePrefix="1" applyFont="1" applyFill="1" applyBorder="1" applyAlignment="1">
      <alignment horizontal="center"/>
    </xf>
    <xf numFmtId="17" fontId="17" fillId="0" borderId="10" xfId="2" quotePrefix="1" applyNumberFormat="1" applyFont="1" applyBorder="1" applyAlignment="1">
      <alignment horizontal="center"/>
    </xf>
    <xf numFmtId="17" fontId="17" fillId="0" borderId="1" xfId="2" quotePrefix="1" applyNumberFormat="1" applyFont="1" applyBorder="1" applyAlignment="1">
      <alignment horizontal="center" vertical="center"/>
    </xf>
    <xf numFmtId="0" fontId="17" fillId="0" borderId="10" xfId="2" quotePrefix="1" applyFont="1" applyBorder="1" applyAlignment="1">
      <alignment horizontal="center"/>
    </xf>
    <xf numFmtId="17" fontId="17" fillId="4" borderId="1" xfId="2" quotePrefix="1" applyNumberFormat="1" applyFont="1" applyFill="1" applyBorder="1" applyAlignment="1">
      <alignment horizontal="center"/>
    </xf>
    <xf numFmtId="0" fontId="18" fillId="0" borderId="0" xfId="0" applyFont="1"/>
    <xf numFmtId="17" fontId="19" fillId="0" borderId="10" xfId="2" quotePrefix="1" applyNumberFormat="1" applyFont="1" applyBorder="1" applyAlignment="1">
      <alignment horizontal="left"/>
    </xf>
    <xf numFmtId="17" fontId="19" fillId="0" borderId="1" xfId="2" quotePrefix="1" applyNumberFormat="1" applyFont="1" applyBorder="1" applyAlignment="1">
      <alignment vertical="center"/>
    </xf>
    <xf numFmtId="0" fontId="19" fillId="0" borderId="1" xfId="2" quotePrefix="1" applyFont="1" applyBorder="1" applyAlignment="1">
      <alignment horizontal="left"/>
    </xf>
    <xf numFmtId="0" fontId="17" fillId="4" borderId="10" xfId="2" quotePrefix="1" applyFont="1" applyFill="1" applyBorder="1" applyAlignment="1">
      <alignment horizontal="center"/>
    </xf>
    <xf numFmtId="0" fontId="4" fillId="0" borderId="37" xfId="0" quotePrefix="1" applyFont="1" applyBorder="1" applyAlignment="1">
      <alignment horizontal="center" vertical="center"/>
    </xf>
    <xf numFmtId="0" fontId="4" fillId="0" borderId="51" xfId="0" quotePrefix="1" applyFont="1" applyBorder="1" applyAlignment="1">
      <alignment horizontal="center" vertical="center"/>
    </xf>
    <xf numFmtId="165" fontId="4" fillId="0" borderId="46" xfId="1" quotePrefix="1" applyNumberFormat="1" applyFont="1" applyBorder="1"/>
    <xf numFmtId="0" fontId="4" fillId="0" borderId="40" xfId="0" quotePrefix="1" applyFont="1" applyBorder="1" applyAlignment="1">
      <alignment horizontal="center" vertical="center"/>
    </xf>
    <xf numFmtId="165" fontId="4" fillId="0" borderId="37" xfId="1" quotePrefix="1" applyNumberFormat="1" applyFont="1" applyBorder="1"/>
    <xf numFmtId="43" fontId="4" fillId="0" borderId="0" xfId="1" applyFont="1" applyFill="1"/>
    <xf numFmtId="43" fontId="5" fillId="0" borderId="0" xfId="1" applyFont="1" applyFill="1"/>
    <xf numFmtId="165" fontId="11" fillId="0" borderId="37" xfId="1" quotePrefix="1" applyNumberFormat="1" applyFont="1" applyBorder="1"/>
    <xf numFmtId="0" fontId="4" fillId="0" borderId="46" xfId="0" quotePrefix="1" applyFont="1" applyBorder="1" applyAlignment="1">
      <alignment horizontal="center" vertical="center"/>
    </xf>
    <xf numFmtId="165" fontId="9" fillId="4" borderId="0" xfId="0" applyNumberFormat="1" applyFont="1" applyFill="1"/>
    <xf numFmtId="165" fontId="4" fillId="0" borderId="45" xfId="0" applyNumberFormat="1" applyFont="1" applyBorder="1" applyAlignment="1">
      <alignment horizontal="right" vertical="center"/>
    </xf>
    <xf numFmtId="165" fontId="4" fillId="0" borderId="23" xfId="0" applyNumberFormat="1" applyFont="1" applyBorder="1" applyAlignment="1">
      <alignment horizontal="right" vertical="center"/>
    </xf>
    <xf numFmtId="165" fontId="4" fillId="0" borderId="38" xfId="0" applyNumberFormat="1" applyFont="1" applyBorder="1" applyAlignment="1">
      <alignment horizontal="right" vertical="center"/>
    </xf>
    <xf numFmtId="14" fontId="4" fillId="0" borderId="46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7" xfId="0" applyNumberFormat="1" applyFont="1" applyBorder="1" applyAlignment="1">
      <alignment horizontal="center" vertical="center"/>
    </xf>
    <xf numFmtId="14" fontId="4" fillId="0" borderId="46" xfId="0" quotePrefix="1" applyNumberFormat="1" applyFont="1" applyBorder="1" applyAlignment="1">
      <alignment horizontal="center" vertical="center"/>
    </xf>
    <xf numFmtId="14" fontId="4" fillId="0" borderId="2" xfId="0" quotePrefix="1" applyNumberFormat="1" applyFont="1" applyBorder="1" applyAlignment="1">
      <alignment horizontal="center" vertical="center"/>
    </xf>
    <xf numFmtId="14" fontId="4" fillId="0" borderId="37" xfId="0" quotePrefix="1" applyNumberFormat="1" applyFont="1" applyBorder="1" applyAlignment="1">
      <alignment horizontal="center" vertical="center"/>
    </xf>
    <xf numFmtId="14" fontId="15" fillId="0" borderId="46" xfId="0" quotePrefix="1" applyNumberFormat="1" applyFont="1" applyBorder="1" applyAlignment="1">
      <alignment horizontal="center" vertical="center"/>
    </xf>
    <xf numFmtId="14" fontId="15" fillId="0" borderId="2" xfId="0" quotePrefix="1" applyNumberFormat="1" applyFont="1" applyBorder="1" applyAlignment="1">
      <alignment horizontal="center" vertical="center"/>
    </xf>
    <xf numFmtId="14" fontId="15" fillId="0" borderId="37" xfId="0" quotePrefix="1" applyNumberFormat="1" applyFont="1" applyBorder="1" applyAlignment="1">
      <alignment horizontal="center" vertical="center"/>
    </xf>
    <xf numFmtId="14" fontId="9" fillId="0" borderId="47" xfId="0" applyNumberFormat="1" applyFont="1" applyBorder="1" applyAlignment="1">
      <alignment horizontal="center" vertical="center"/>
    </xf>
    <xf numFmtId="14" fontId="9" fillId="0" borderId="22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165" fontId="4" fillId="0" borderId="14" xfId="0" applyNumberFormat="1" applyFont="1" applyBorder="1" applyAlignment="1">
      <alignment horizontal="right" vertical="center"/>
    </xf>
    <xf numFmtId="165" fontId="4" fillId="0" borderId="21" xfId="0" applyNumberFormat="1" applyFont="1" applyBorder="1" applyAlignment="1">
      <alignment horizontal="right" vertical="center"/>
    </xf>
    <xf numFmtId="165" fontId="4" fillId="0" borderId="4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4" fontId="9" fillId="0" borderId="47" xfId="0" quotePrefix="1" applyNumberFormat="1" applyFont="1" applyBorder="1" applyAlignment="1">
      <alignment horizontal="center" vertical="center"/>
    </xf>
    <xf numFmtId="14" fontId="9" fillId="0" borderId="22" xfId="0" quotePrefix="1" applyNumberFormat="1" applyFont="1" applyBorder="1" applyAlignment="1">
      <alignment horizontal="center" vertical="center"/>
    </xf>
    <xf numFmtId="14" fontId="9" fillId="0" borderId="44" xfId="0" quotePrefix="1" applyNumberFormat="1" applyFont="1" applyBorder="1" applyAlignment="1">
      <alignment horizontal="center" vertical="center"/>
    </xf>
    <xf numFmtId="14" fontId="7" fillId="0" borderId="47" xfId="0" applyNumberFormat="1" applyFont="1" applyBorder="1" applyAlignment="1">
      <alignment horizontal="center" vertical="center"/>
    </xf>
    <xf numFmtId="14" fontId="7" fillId="0" borderId="22" xfId="0" applyNumberFormat="1" applyFont="1" applyBorder="1" applyAlignment="1">
      <alignment horizontal="center" vertical="center"/>
    </xf>
    <xf numFmtId="14" fontId="7" fillId="0" borderId="44" xfId="0" applyNumberFormat="1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14" fontId="15" fillId="0" borderId="37" xfId="0" applyNumberFormat="1" applyFont="1" applyBorder="1" applyAlignment="1">
      <alignment horizontal="center" vertical="center"/>
    </xf>
    <xf numFmtId="165" fontId="4" fillId="0" borderId="45" xfId="1" applyNumberFormat="1" applyFont="1" applyFill="1" applyBorder="1" applyAlignment="1">
      <alignment horizontal="right" vertical="center"/>
    </xf>
    <xf numFmtId="165" fontId="4" fillId="0" borderId="23" xfId="1" applyNumberFormat="1" applyFont="1" applyFill="1" applyBorder="1" applyAlignment="1">
      <alignment horizontal="right" vertical="center"/>
    </xf>
    <xf numFmtId="165" fontId="4" fillId="0" borderId="38" xfId="1" applyNumberFormat="1" applyFont="1" applyFill="1" applyBorder="1" applyAlignment="1">
      <alignment horizontal="right" vertical="center"/>
    </xf>
    <xf numFmtId="14" fontId="13" fillId="0" borderId="46" xfId="2" quotePrefix="1" applyNumberFormat="1" applyFont="1" applyBorder="1" applyAlignment="1">
      <alignment horizontal="center" vertical="center"/>
    </xf>
    <xf numFmtId="14" fontId="10" fillId="0" borderId="2" xfId="0" quotePrefix="1" applyNumberFormat="1" applyFont="1" applyBorder="1" applyAlignment="1">
      <alignment horizontal="center" vertical="center"/>
    </xf>
    <xf numFmtId="14" fontId="10" fillId="0" borderId="37" xfId="0" quotePrefix="1" applyNumberFormat="1" applyFont="1" applyBorder="1" applyAlignment="1">
      <alignment horizontal="center" vertical="center"/>
    </xf>
    <xf numFmtId="14" fontId="6" fillId="0" borderId="46" xfId="2" quotePrefix="1" applyNumberFormat="1" applyFont="1" applyBorder="1" applyAlignment="1">
      <alignment horizontal="center" vertical="center"/>
    </xf>
    <xf numFmtId="14" fontId="15" fillId="0" borderId="49" xfId="0" quotePrefix="1" applyNumberFormat="1" applyFont="1" applyBorder="1" applyAlignment="1">
      <alignment horizontal="center" vertical="center"/>
    </xf>
    <xf numFmtId="14" fontId="15" fillId="0" borderId="18" xfId="0" quotePrefix="1" applyNumberFormat="1" applyFont="1" applyBorder="1" applyAlignment="1">
      <alignment horizontal="center" vertical="center"/>
    </xf>
    <xf numFmtId="14" fontId="15" fillId="0" borderId="50" xfId="0" quotePrefix="1" applyNumberFormat="1" applyFont="1" applyBorder="1" applyAlignment="1">
      <alignment horizontal="center" vertical="center"/>
    </xf>
    <xf numFmtId="14" fontId="17" fillId="0" borderId="46" xfId="2" quotePrefix="1" applyNumberFormat="1" applyFont="1" applyFill="1" applyBorder="1" applyAlignment="1">
      <alignment horizontal="center" vertical="center"/>
    </xf>
    <xf numFmtId="14" fontId="17" fillId="0" borderId="2" xfId="2" quotePrefix="1" applyNumberFormat="1" applyFont="1" applyFill="1" applyBorder="1" applyAlignment="1">
      <alignment horizontal="center" vertical="center"/>
    </xf>
    <xf numFmtId="14" fontId="17" fillId="0" borderId="37" xfId="2" quotePrefix="1" applyNumberFormat="1" applyFont="1" applyFill="1" applyBorder="1" applyAlignment="1">
      <alignment horizontal="center" vertical="center"/>
    </xf>
    <xf numFmtId="14" fontId="17" fillId="4" borderId="46" xfId="2" quotePrefix="1" applyNumberFormat="1" applyFont="1" applyFill="1" applyBorder="1" applyAlignment="1">
      <alignment horizontal="center" vertical="center"/>
    </xf>
    <xf numFmtId="14" fontId="17" fillId="4" borderId="2" xfId="2" quotePrefix="1" applyNumberFormat="1" applyFont="1" applyFill="1" applyBorder="1" applyAlignment="1">
      <alignment horizontal="center" vertical="center"/>
    </xf>
    <xf numFmtId="14" fontId="17" fillId="4" borderId="37" xfId="2" quotePrefix="1" applyNumberFormat="1" applyFont="1" applyFill="1" applyBorder="1" applyAlignment="1">
      <alignment horizontal="center" vertical="center"/>
    </xf>
    <xf numFmtId="14" fontId="17" fillId="0" borderId="46" xfId="0" quotePrefix="1" applyNumberFormat="1" applyFont="1" applyBorder="1" applyAlignment="1">
      <alignment horizontal="center" vertical="center"/>
    </xf>
    <xf numFmtId="14" fontId="17" fillId="0" borderId="2" xfId="0" quotePrefix="1" applyNumberFormat="1" applyFont="1" applyBorder="1" applyAlignment="1">
      <alignment horizontal="center" vertical="center"/>
    </xf>
    <xf numFmtId="14" fontId="17" fillId="0" borderId="37" xfId="0" quotePrefix="1" applyNumberFormat="1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14" fontId="7" fillId="0" borderId="39" xfId="0" applyNumberFormat="1" applyFont="1" applyBorder="1" applyAlignment="1">
      <alignment horizontal="center" vertical="center"/>
    </xf>
    <xf numFmtId="14" fontId="17" fillId="0" borderId="46" xfId="2" applyNumberFormat="1" applyFont="1" applyFill="1" applyBorder="1" applyAlignment="1">
      <alignment horizontal="center" vertical="center"/>
    </xf>
    <xf numFmtId="14" fontId="17" fillId="0" borderId="2" xfId="2" applyNumberFormat="1" applyFont="1" applyFill="1" applyBorder="1" applyAlignment="1">
      <alignment horizontal="center" vertical="center"/>
    </xf>
    <xf numFmtId="14" fontId="17" fillId="0" borderId="37" xfId="2" applyNumberFormat="1" applyFont="1" applyFill="1" applyBorder="1" applyAlignment="1">
      <alignment horizontal="center" vertical="center"/>
    </xf>
    <xf numFmtId="14" fontId="17" fillId="4" borderId="46" xfId="2" applyNumberFormat="1" applyFont="1" applyFill="1" applyBorder="1" applyAlignment="1">
      <alignment horizontal="center" vertical="center"/>
    </xf>
    <xf numFmtId="14" fontId="17" fillId="4" borderId="2" xfId="2" applyNumberFormat="1" applyFont="1" applyFill="1" applyBorder="1" applyAlignment="1">
      <alignment horizontal="center" vertical="center"/>
    </xf>
    <xf numFmtId="14" fontId="17" fillId="4" borderId="37" xfId="2" applyNumberFormat="1" applyFont="1" applyFill="1" applyBorder="1" applyAlignment="1">
      <alignment horizontal="center" vertical="center"/>
    </xf>
    <xf numFmtId="14" fontId="17" fillId="0" borderId="46" xfId="2" applyNumberFormat="1" applyFont="1" applyBorder="1" applyAlignment="1">
      <alignment horizontal="center" vertical="center"/>
    </xf>
    <xf numFmtId="14" fontId="17" fillId="0" borderId="2" xfId="2" applyNumberFormat="1" applyFont="1" applyBorder="1" applyAlignment="1">
      <alignment horizontal="center" vertical="center"/>
    </xf>
    <xf numFmtId="14" fontId="17" fillId="0" borderId="37" xfId="2" applyNumberFormat="1" applyFont="1" applyBorder="1" applyAlignment="1">
      <alignment horizontal="center" vertical="center"/>
    </xf>
    <xf numFmtId="14" fontId="17" fillId="0" borderId="46" xfId="2" quotePrefix="1" applyNumberFormat="1" applyFont="1" applyBorder="1" applyAlignment="1">
      <alignment horizontal="center" vertical="center"/>
    </xf>
    <xf numFmtId="14" fontId="17" fillId="0" borderId="2" xfId="2" quotePrefix="1" applyNumberFormat="1" applyFont="1" applyBorder="1" applyAlignment="1">
      <alignment horizontal="center" vertical="center"/>
    </xf>
    <xf numFmtId="14" fontId="17" fillId="0" borderId="37" xfId="2" quotePrefix="1" applyNumberFormat="1" applyFont="1" applyBorder="1" applyAlignment="1">
      <alignment horizontal="center" vertical="center"/>
    </xf>
    <xf numFmtId="14" fontId="13" fillId="0" borderId="2" xfId="2" quotePrefix="1" applyNumberFormat="1" applyFont="1" applyBorder="1" applyAlignment="1">
      <alignment horizontal="center" vertical="center"/>
    </xf>
    <xf numFmtId="14" fontId="13" fillId="0" borderId="37" xfId="2" quotePrefix="1" applyNumberFormat="1" applyFont="1" applyBorder="1" applyAlignment="1">
      <alignment horizontal="center" vertical="center"/>
    </xf>
    <xf numFmtId="14" fontId="13" fillId="0" borderId="46" xfId="2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14" fontId="10" fillId="0" borderId="37" xfId="0" applyNumberFormat="1" applyFont="1" applyBorder="1" applyAlignment="1">
      <alignment horizontal="center" vertical="center"/>
    </xf>
    <xf numFmtId="14" fontId="15" fillId="0" borderId="45" xfId="0" quotePrefix="1" applyNumberFormat="1" applyFont="1" applyBorder="1" applyAlignment="1">
      <alignment horizontal="center" vertical="center"/>
    </xf>
    <xf numFmtId="0" fontId="15" fillId="0" borderId="23" xfId="0" quotePrefix="1" applyFont="1" applyBorder="1" applyAlignment="1">
      <alignment horizontal="center" vertical="center"/>
    </xf>
    <xf numFmtId="0" fontId="15" fillId="0" borderId="38" xfId="0" quotePrefix="1" applyFont="1" applyBorder="1" applyAlignment="1">
      <alignment horizontal="center" vertical="center"/>
    </xf>
    <xf numFmtId="0" fontId="15" fillId="0" borderId="46" xfId="0" quotePrefix="1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 vertical="center"/>
    </xf>
    <xf numFmtId="0" fontId="15" fillId="0" borderId="37" xfId="0" quotePrefix="1" applyFont="1" applyBorder="1" applyAlignment="1">
      <alignment horizontal="center" vertical="center"/>
    </xf>
    <xf numFmtId="0" fontId="5" fillId="4" borderId="0" xfId="0" applyFont="1" applyFill="1" applyAlignment="1">
      <alignment horizontal="right"/>
    </xf>
    <xf numFmtId="43" fontId="5" fillId="0" borderId="0" xfId="1" applyFont="1" applyAlignment="1">
      <alignment horizontal="right"/>
    </xf>
    <xf numFmtId="14" fontId="15" fillId="0" borderId="18" xfId="0" applyNumberFormat="1" applyFont="1" applyBorder="1" applyAlignment="1">
      <alignment horizontal="center" vertical="center"/>
    </xf>
    <xf numFmtId="14" fontId="15" fillId="0" borderId="50" xfId="0" applyNumberFormat="1" applyFont="1" applyBorder="1" applyAlignment="1">
      <alignment horizontal="center" vertical="center"/>
    </xf>
    <xf numFmtId="14" fontId="15" fillId="0" borderId="51" xfId="0" quotePrefix="1" applyNumberFormat="1" applyFont="1" applyBorder="1" applyAlignment="1">
      <alignment horizontal="center" vertical="center"/>
    </xf>
    <xf numFmtId="14" fontId="15" fillId="0" borderId="8" xfId="0" quotePrefix="1" applyNumberFormat="1" applyFont="1" applyBorder="1" applyAlignment="1">
      <alignment horizontal="center" vertical="center"/>
    </xf>
    <xf numFmtId="14" fontId="12" fillId="0" borderId="47" xfId="0" applyNumberFormat="1" applyFont="1" applyBorder="1" applyAlignment="1">
      <alignment horizontal="center" vertical="center"/>
    </xf>
    <xf numFmtId="14" fontId="12" fillId="0" borderId="22" xfId="0" applyNumberFormat="1" applyFont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14" fontId="6" fillId="0" borderId="2" xfId="2" quotePrefix="1" applyNumberFormat="1" applyFont="1" applyBorder="1" applyAlignment="1">
      <alignment horizontal="center" vertical="center"/>
    </xf>
    <xf numFmtId="14" fontId="6" fillId="0" borderId="37" xfId="2" quotePrefix="1" applyNumberFormat="1" applyFont="1" applyBorder="1" applyAlignment="1">
      <alignment horizontal="center" vertical="center"/>
    </xf>
    <xf numFmtId="14" fontId="15" fillId="0" borderId="40" xfId="0" quotePrefix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3" fontId="4" fillId="0" borderId="16" xfId="1" applyFont="1" applyBorder="1" applyAlignment="1">
      <alignment horizontal="center" vertical="center"/>
    </xf>
    <xf numFmtId="43" fontId="4" fillId="0" borderId="20" xfId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10" xfId="0" quotePrefix="1" applyFont="1" applyBorder="1" applyAlignment="1">
      <alignment horizontal="center" vertical="center"/>
    </xf>
    <xf numFmtId="0" fontId="19" fillId="0" borderId="3" xfId="2" quotePrefix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right" vertical="center"/>
    </xf>
    <xf numFmtId="164" fontId="4" fillId="0" borderId="9" xfId="1" applyNumberFormat="1" applyFont="1" applyBorder="1" applyAlignment="1">
      <alignment horizontal="right" vertical="center"/>
    </xf>
    <xf numFmtId="164" fontId="4" fillId="0" borderId="11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17" fontId="15" fillId="0" borderId="6" xfId="0" quotePrefix="1" applyNumberFormat="1" applyFont="1" applyBorder="1" applyAlignment="1">
      <alignment horizontal="center" vertical="center"/>
    </xf>
    <xf numFmtId="17" fontId="15" fillId="0" borderId="8" xfId="0" quotePrefix="1" applyNumberFormat="1" applyFont="1" applyBorder="1" applyAlignment="1">
      <alignment horizontal="center" vertical="center"/>
    </xf>
    <xf numFmtId="17" fontId="15" fillId="0" borderId="10" xfId="0" quotePrefix="1" applyNumberFormat="1" applyFont="1" applyBorder="1" applyAlignment="1">
      <alignment horizontal="center" vertical="center"/>
    </xf>
    <xf numFmtId="17" fontId="4" fillId="0" borderId="3" xfId="0" quotePrefix="1" applyNumberFormat="1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/>
    </xf>
    <xf numFmtId="17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43" fontId="4" fillId="0" borderId="16" xfId="1" applyFont="1" applyBorder="1" applyAlignment="1">
      <alignment horizontal="right" vertical="center"/>
    </xf>
    <xf numFmtId="43" fontId="4" fillId="0" borderId="18" xfId="1" applyFont="1" applyBorder="1" applyAlignment="1">
      <alignment horizontal="right" vertical="center"/>
    </xf>
    <xf numFmtId="43" fontId="4" fillId="0" borderId="20" xfId="1" applyFont="1" applyBorder="1" applyAlignment="1">
      <alignment horizontal="right" vertical="center"/>
    </xf>
    <xf numFmtId="17" fontId="4" fillId="0" borderId="3" xfId="0" quotePrefix="1" applyNumberFormat="1" applyFont="1" applyBorder="1" applyAlignment="1">
      <alignment horizontal="left" vertical="center"/>
    </xf>
    <xf numFmtId="17" fontId="4" fillId="0" borderId="2" xfId="0" quotePrefix="1" applyNumberFormat="1" applyFont="1" applyBorder="1" applyAlignment="1">
      <alignment horizontal="left" vertical="center"/>
    </xf>
    <xf numFmtId="17" fontId="4" fillId="0" borderId="4" xfId="0" quotePrefix="1" applyNumberFormat="1" applyFont="1" applyBorder="1" applyAlignment="1">
      <alignment horizontal="left" vertical="center"/>
    </xf>
    <xf numFmtId="17" fontId="19" fillId="0" borderId="3" xfId="2" quotePrefix="1" applyNumberFormat="1" applyFont="1" applyBorder="1" applyAlignment="1">
      <alignment horizontal="center" vertical="center"/>
    </xf>
    <xf numFmtId="17" fontId="18" fillId="0" borderId="2" xfId="0" quotePrefix="1" applyNumberFormat="1" applyFont="1" applyBorder="1" applyAlignment="1">
      <alignment horizontal="center" vertical="center"/>
    </xf>
    <xf numFmtId="17" fontId="18" fillId="0" borderId="4" xfId="0" quotePrefix="1" applyNumberFormat="1" applyFont="1" applyBorder="1" applyAlignment="1">
      <alignment horizontal="center" vertical="center"/>
    </xf>
    <xf numFmtId="17" fontId="17" fillId="4" borderId="1" xfId="2" quotePrefix="1" applyNumberFormat="1" applyFont="1" applyFill="1" applyBorder="1" applyAlignment="1">
      <alignment horizontal="center" vertical="center"/>
    </xf>
    <xf numFmtId="0" fontId="17" fillId="4" borderId="3" xfId="2" quotePrefix="1" applyFont="1" applyFill="1" applyBorder="1" applyAlignment="1">
      <alignment horizontal="center" vertical="center"/>
    </xf>
    <xf numFmtId="0" fontId="17" fillId="4" borderId="2" xfId="2" quotePrefix="1" applyFont="1" applyFill="1" applyBorder="1" applyAlignment="1">
      <alignment horizontal="center" vertical="center"/>
    </xf>
    <xf numFmtId="0" fontId="17" fillId="4" borderId="4" xfId="2" quotePrefix="1" applyFont="1" applyFill="1" applyBorder="1" applyAlignment="1">
      <alignment horizontal="center" vertical="center"/>
    </xf>
    <xf numFmtId="0" fontId="17" fillId="4" borderId="3" xfId="2" applyFont="1" applyFill="1" applyBorder="1" applyAlignment="1">
      <alignment horizontal="center" vertical="center"/>
    </xf>
    <xf numFmtId="0" fontId="17" fillId="4" borderId="2" xfId="2" applyFont="1" applyFill="1" applyBorder="1" applyAlignment="1">
      <alignment horizontal="center" vertical="center"/>
    </xf>
    <xf numFmtId="0" fontId="17" fillId="4" borderId="4" xfId="2" applyFont="1" applyFill="1" applyBorder="1" applyAlignment="1">
      <alignment horizontal="center" vertical="center"/>
    </xf>
    <xf numFmtId="14" fontId="15" fillId="0" borderId="6" xfId="0" quotePrefix="1" applyNumberFormat="1" applyFont="1" applyBorder="1" applyAlignment="1">
      <alignment horizontal="center" vertical="center"/>
    </xf>
    <xf numFmtId="14" fontId="15" fillId="0" borderId="10" xfId="0" quotePrefix="1" applyNumberFormat="1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14" fontId="15" fillId="0" borderId="21" xfId="0" quotePrefix="1" applyNumberFormat="1" applyFont="1" applyBorder="1" applyAlignment="1">
      <alignment horizontal="center" vertical="center"/>
    </xf>
    <xf numFmtId="14" fontId="15" fillId="0" borderId="21" xfId="0" applyNumberFormat="1" applyFont="1" applyBorder="1" applyAlignment="1">
      <alignment horizontal="center" vertical="center"/>
    </xf>
    <xf numFmtId="17" fontId="17" fillId="0" borderId="3" xfId="2" quotePrefix="1" applyNumberFormat="1" applyFont="1" applyBorder="1" applyAlignment="1">
      <alignment horizontal="center" vertical="center"/>
    </xf>
    <xf numFmtId="17" fontId="17" fillId="0" borderId="2" xfId="2" quotePrefix="1" applyNumberFormat="1" applyFont="1" applyBorder="1" applyAlignment="1">
      <alignment horizontal="center" vertical="center"/>
    </xf>
    <xf numFmtId="17" fontId="17" fillId="0" borderId="4" xfId="2" quotePrefix="1" applyNumberFormat="1" applyFont="1" applyBorder="1" applyAlignment="1">
      <alignment horizontal="center" vertical="center"/>
    </xf>
    <xf numFmtId="0" fontId="17" fillId="0" borderId="3" xfId="2" quotePrefix="1" applyFont="1" applyBorder="1" applyAlignment="1">
      <alignment horizontal="center" vertical="center"/>
    </xf>
    <xf numFmtId="0" fontId="17" fillId="0" borderId="2" xfId="2" quotePrefix="1" applyFont="1" applyBorder="1" applyAlignment="1">
      <alignment horizontal="center" vertical="center"/>
    </xf>
    <xf numFmtId="0" fontId="17" fillId="0" borderId="4" xfId="2" quotePrefix="1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1" fillId="0" borderId="2" xfId="0" quotePrefix="1" applyFont="1" applyFill="1" applyBorder="1" applyAlignment="1">
      <alignment horizontal="center"/>
    </xf>
    <xf numFmtId="0" fontId="11" fillId="0" borderId="1" xfId="0" quotePrefix="1" applyFont="1" applyFill="1" applyBorder="1" applyAlignment="1">
      <alignment horizontal="center"/>
    </xf>
    <xf numFmtId="0" fontId="11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0" fontId="4" fillId="0" borderId="2" xfId="0" quotePrefix="1" applyFont="1" applyFill="1" applyBorder="1" applyAlignment="1">
      <alignment horizontal="center"/>
    </xf>
    <xf numFmtId="0" fontId="4" fillId="0" borderId="41" xfId="0" quotePrefix="1" applyFont="1" applyFill="1" applyBorder="1" applyAlignment="1">
      <alignment horizontal="center"/>
    </xf>
    <xf numFmtId="14" fontId="4" fillId="0" borderId="46" xfId="0" quotePrefix="1" applyNumberFormat="1" applyFont="1" applyFill="1" applyBorder="1" applyAlignment="1">
      <alignment horizontal="center" vertical="center"/>
    </xf>
    <xf numFmtId="14" fontId="4" fillId="0" borderId="2" xfId="0" quotePrefix="1" applyNumberFormat="1" applyFont="1" applyFill="1" applyBorder="1" applyAlignment="1">
      <alignment horizontal="center" vertical="center"/>
    </xf>
    <xf numFmtId="14" fontId="4" fillId="0" borderId="37" xfId="0" quotePrefix="1" applyNumberFormat="1" applyFont="1" applyFill="1" applyBorder="1" applyAlignment="1">
      <alignment horizontal="center" vertical="center"/>
    </xf>
    <xf numFmtId="14" fontId="4" fillId="0" borderId="25" xfId="0" quotePrefix="1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7" xfId="0" applyNumberFormat="1" applyFont="1" applyFill="1" applyBorder="1" applyAlignment="1">
      <alignment horizontal="center" vertical="center"/>
    </xf>
    <xf numFmtId="14" fontId="11" fillId="0" borderId="46" xfId="0" quotePrefix="1" applyNumberFormat="1" applyFont="1" applyFill="1" applyBorder="1" applyAlignment="1">
      <alignment horizontal="center" vertical="center"/>
    </xf>
    <xf numFmtId="14" fontId="11" fillId="0" borderId="2" xfId="0" quotePrefix="1" applyNumberFormat="1" applyFont="1" applyFill="1" applyBorder="1" applyAlignment="1">
      <alignment horizontal="center" vertical="center"/>
    </xf>
    <xf numFmtId="14" fontId="11" fillId="0" borderId="37" xfId="0" quotePrefix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11" fillId="0" borderId="1" xfId="0" applyFont="1" applyBorder="1"/>
    <xf numFmtId="164" fontId="4" fillId="0" borderId="1" xfId="1" applyNumberFormat="1" applyFont="1" applyBorder="1"/>
    <xf numFmtId="0" fontId="14" fillId="2" borderId="1" xfId="0" applyFont="1" applyFill="1" applyBorder="1"/>
    <xf numFmtId="164" fontId="5" fillId="2" borderId="1" xfId="1" applyNumberFormat="1" applyFont="1" applyFill="1" applyBorder="1"/>
    <xf numFmtId="0" fontId="4" fillId="0" borderId="0" xfId="0" quotePrefix="1" applyFont="1"/>
    <xf numFmtId="17" fontId="4" fillId="0" borderId="0" xfId="0" applyNumberFormat="1" applyFont="1"/>
    <xf numFmtId="17" fontId="4" fillId="0" borderId="0" xfId="0" quotePrefix="1" applyNumberFormat="1" applyFont="1"/>
    <xf numFmtId="14" fontId="4" fillId="0" borderId="0" xfId="0" quotePrefix="1" applyNumberFormat="1" applyFont="1"/>
    <xf numFmtId="0" fontId="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4" fillId="0" borderId="0" xfId="0" quotePrefix="1" applyFont="1" applyFill="1" applyBorder="1"/>
    <xf numFmtId="0" fontId="11" fillId="0" borderId="0" xfId="0" applyFont="1" applyFill="1" applyBorder="1"/>
    <xf numFmtId="0" fontId="10" fillId="0" borderId="0" xfId="0" applyFont="1" applyFill="1" applyBorder="1"/>
    <xf numFmtId="164" fontId="4" fillId="0" borderId="0" xfId="1" applyNumberFormat="1" applyFont="1" applyFill="1" applyBorder="1"/>
    <xf numFmtId="17" fontId="4" fillId="0" borderId="0" xfId="0" quotePrefix="1" applyNumberFormat="1" applyFont="1" applyFill="1" applyBorder="1"/>
    <xf numFmtId="14" fontId="4" fillId="0" borderId="0" xfId="0" quotePrefix="1" applyNumberFormat="1" applyFont="1" applyFill="1" applyBorder="1"/>
    <xf numFmtId="43" fontId="4" fillId="0" borderId="1" xfId="1" applyFont="1" applyBorder="1"/>
    <xf numFmtId="0" fontId="20" fillId="2" borderId="4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0" fillId="2" borderId="35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0" fontId="21" fillId="2" borderId="36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43" fontId="22" fillId="0" borderId="1" xfId="0" applyNumberFormat="1" applyFont="1" applyBorder="1"/>
    <xf numFmtId="0" fontId="14" fillId="2" borderId="5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  <xf numFmtId="164" fontId="23" fillId="0" borderId="1" xfId="0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43" fontId="4" fillId="0" borderId="1" xfId="1" applyFont="1" applyFill="1" applyBorder="1"/>
    <xf numFmtId="164" fontId="15" fillId="0" borderId="1" xfId="1" applyNumberFormat="1" applyFont="1" applyFill="1" applyBorder="1"/>
    <xf numFmtId="164" fontId="0" fillId="0" borderId="0" xfId="0" applyNumberFormat="1"/>
    <xf numFmtId="0" fontId="0" fillId="0" borderId="0" xfId="0" applyAlignment="1"/>
    <xf numFmtId="0" fontId="0" fillId="0" borderId="9" xfId="0" applyBorder="1" applyAlignment="1">
      <alignment horizontal="right"/>
    </xf>
    <xf numFmtId="165" fontId="4" fillId="0" borderId="1" xfId="1" applyNumberFormat="1" applyFont="1" applyBorder="1"/>
    <xf numFmtId="165" fontId="5" fillId="2" borderId="1" xfId="1" applyNumberFormat="1" applyFont="1" applyFill="1" applyBorder="1"/>
    <xf numFmtId="0" fontId="5" fillId="2" borderId="52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14" fontId="8" fillId="0" borderId="37" xfId="0" applyNumberFormat="1" applyFont="1" applyBorder="1" applyAlignment="1">
      <alignment horizontal="center"/>
    </xf>
    <xf numFmtId="14" fontId="24" fillId="0" borderId="2" xfId="0" quotePrefix="1" applyNumberFormat="1" applyFont="1" applyBorder="1" applyAlignment="1">
      <alignment horizontal="center" vertical="center"/>
    </xf>
    <xf numFmtId="14" fontId="24" fillId="0" borderId="37" xfId="0" quotePrefix="1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3">
    <cellStyle name="Hiperlink" xfId="2" builtinId="8"/>
    <cellStyle name="Normal" xfId="0" builtinId="0"/>
    <cellStyle name="Vírgula" xfId="1" builtinId="3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e Curto" refreshedDate="45063.418035069444" createdVersion="8" refreshedVersion="8" minRefreshableVersion="3" recordCount="211" xr:uid="{24ADD98D-E978-4BED-B587-35F70A63EF7B}">
  <cacheSource type="worksheet">
    <worksheetSource ref="C4:K215" sheet="DIFERENÇA AUDITORIA CFO"/>
  </cacheSource>
  <cacheFields count="9">
    <cacheField name="MÊS" numFmtId="0">
      <sharedItems/>
    </cacheField>
    <cacheField name="DECISÃO" numFmtId="14">
      <sharedItems containsBlank="1"/>
    </cacheField>
    <cacheField name="PORTAL DA TRANSPARÊNCIA" numFmtId="14">
      <sharedItems containsBlank="1"/>
    </cacheField>
    <cacheField name="PROCESSO SISDOC TRAMITADO P/ CFO" numFmtId="14">
      <sharedItems containsBlank="1"/>
    </cacheField>
    <cacheField name="DATA DO ENVIO AO CFO" numFmtId="14">
      <sharedItems containsNonDate="0" containsDate="1" containsString="0" containsBlank="1" minDate="2022-12-14T00:00:00" maxDate="2023-02-24T00:00:00"/>
    </cacheField>
    <cacheField name="ATRIBUIÇÃO " numFmtId="14">
      <sharedItems containsBlank="1"/>
    </cacheField>
    <cacheField name="GRUPO DE CONTAS DAS DESPESAS" numFmtId="14">
      <sharedItems count="2">
        <s v="Correntes"/>
        <s v="Capital"/>
      </sharedItems>
    </cacheField>
    <cacheField name="DOTAÇÃO" numFmtId="14">
      <sharedItems/>
    </cacheField>
    <cacheField name="VALOR DA MOVIMENTAÇÃO" numFmtId="165">
      <sharedItems containsSemiMixedTypes="0" containsString="0" containsNumber="1" minValue="-374282.01" maxValue="1047543.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1">
  <r>
    <s v="12/2022"/>
    <s v="036/2022"/>
    <s v="https://transparencia.cromg.org.br/baixar_documento/19807"/>
    <s v="0135/2022"/>
    <d v="2022-12-14T00:00:00"/>
    <s v="Menos"/>
    <x v="0"/>
    <s v="6.2.2.1.1.01.04.03.001.001 - Indenizações Trabalhistas"/>
    <n v="-123910.86"/>
  </r>
  <r>
    <s v="12/2022"/>
    <m/>
    <m/>
    <m/>
    <m/>
    <m/>
    <x v="0"/>
    <s v="6.2.2.1.1.01.04.04.002.001 - Materiais de Expediente e Informática"/>
    <n v="-25000"/>
  </r>
  <r>
    <s v="12/2022"/>
    <m/>
    <m/>
    <m/>
    <m/>
    <m/>
    <x v="0"/>
    <s v="6.2.2.1.1.01.04.04.002.015 - Bens Móveis não Ativáveis"/>
    <n v="-5000"/>
  </r>
  <r>
    <s v="12/2022"/>
    <m/>
    <m/>
    <m/>
    <m/>
    <m/>
    <x v="0"/>
    <s v="6.2.2.1.1.01.04.04.001.006 - Auxílio Representação"/>
    <n v="-6000"/>
  </r>
  <r>
    <s v="12/2022"/>
    <m/>
    <m/>
    <m/>
    <m/>
    <m/>
    <x v="0"/>
    <s v="6.2.2.1.1.01.04.04.002.008 - Uniformes em Geral"/>
    <n v="-15000"/>
  </r>
  <r>
    <s v="12/2022"/>
    <m/>
    <m/>
    <m/>
    <m/>
    <m/>
    <x v="0"/>
    <s v="6.2.2.1.1.01.04.04.003.001.005 - Perícias Éticas"/>
    <n v="-4000"/>
  </r>
  <r>
    <s v="12/2022"/>
    <m/>
    <m/>
    <m/>
    <m/>
    <m/>
    <x v="0"/>
    <s v="6.2.2.1.1.01.04.04.004.014 - Serviços de Medicina do Trabalho"/>
    <n v="-29161.7"/>
  </r>
  <r>
    <s v="12/2022"/>
    <m/>
    <m/>
    <m/>
    <m/>
    <m/>
    <x v="0"/>
    <s v="6.2.2.1.1.01.04.04.004.018 - Cursos, Treinamentos e Consultorias"/>
    <n v="-10000"/>
  </r>
  <r>
    <s v="12/2022"/>
    <m/>
    <m/>
    <m/>
    <m/>
    <m/>
    <x v="0"/>
    <s v="6.2.2.1.1.01.04.04.004.060 - Despesas c/Cartórios"/>
    <n v="-3000"/>
  </r>
  <r>
    <s v="12/2022"/>
    <m/>
    <m/>
    <m/>
    <m/>
    <m/>
    <x v="0"/>
    <s v="6.2.2.1.1.01.04.06.002 - Patrocínios"/>
    <n v="-235"/>
  </r>
  <r>
    <s v="12/2022"/>
    <m/>
    <m/>
    <m/>
    <m/>
    <m/>
    <x v="0"/>
    <s v="6.2.2.1.1.01.04.06.003 - Convênios e Parcerias"/>
    <n v="-95818.26"/>
  </r>
  <r>
    <s v="12/2022"/>
    <m/>
    <m/>
    <m/>
    <m/>
    <m/>
    <x v="0"/>
    <s v="6.2.2.1.1.01.04.06.005 - Doações Especiais a Inscritos"/>
    <n v="-11100"/>
  </r>
  <r>
    <s v="12/2022"/>
    <m/>
    <m/>
    <m/>
    <m/>
    <m/>
    <x v="0"/>
    <s v="6.2.2.1.1.01.04.06.007 - Ações Sociais"/>
    <n v="-64423.78"/>
  </r>
  <r>
    <s v="12/2022"/>
    <m/>
    <m/>
    <m/>
    <m/>
    <m/>
    <x v="1"/>
    <s v="6.2.2.1.1.02.01.03.004 - Mobiliário em Geral"/>
    <n v="-100000"/>
  </r>
  <r>
    <s v="12/2022"/>
    <m/>
    <m/>
    <m/>
    <m/>
    <m/>
    <x v="1"/>
    <s v="6.2.2.1.1.02.01.03.005 - Computadores e Periféricos"/>
    <n v="-9972.25"/>
  </r>
  <r>
    <s v="12/2022"/>
    <m/>
    <m/>
    <m/>
    <m/>
    <m/>
    <x v="1"/>
    <s v="6.2.2.1.1.02.01.03.008 - Equipamentos de Produção Audiovisual"/>
    <n v="-4286"/>
  </r>
  <r>
    <s v="12/2022"/>
    <s v="037/2022"/>
    <s v="https://transparencia.cromg.org.br/baixar_documento/19812"/>
    <s v="0136/2022"/>
    <d v="2022-12-14T00:00:00"/>
    <s v="Mais"/>
    <x v="1"/>
    <s v="6.2.2.1.1.02.01.03.002 - Máquinas, Motores e Aparelhos"/>
    <n v="170000"/>
  </r>
  <r>
    <s v="12/2022"/>
    <m/>
    <m/>
    <m/>
    <m/>
    <m/>
    <x v="0"/>
    <s v="6.2.2.1.1.01.04.04.002.006 - Materiais de Higiene e Limpeza"/>
    <n v="6000"/>
  </r>
  <r>
    <s v="12/2022"/>
    <m/>
    <m/>
    <m/>
    <m/>
    <m/>
    <x v="0"/>
    <s v="6.2.2.1.1.01.04.05.006 - Auxílio Embarque/Desembarque"/>
    <n v="5000"/>
  </r>
  <r>
    <s v="12/2022"/>
    <m/>
    <m/>
    <m/>
    <m/>
    <m/>
    <x v="0"/>
    <s v="6.2.2.1.1.01.04.04.001.002 - Diárias"/>
    <n v="50000"/>
  </r>
  <r>
    <s v="12/2022"/>
    <m/>
    <m/>
    <m/>
    <m/>
    <m/>
    <x v="0"/>
    <s v="6.2.2.1.1.01.04.04.004.016 - Solenidades Oficiais, Eventos e Recepções"/>
    <n v="78751.100000000006"/>
  </r>
  <r>
    <s v="12/2022"/>
    <m/>
    <m/>
    <m/>
    <m/>
    <m/>
    <x v="0"/>
    <s v="6.2.2.1.1.01.05.01 - Cota Parte do CFO"/>
    <n v="197156.75"/>
  </r>
  <r>
    <s v="12/2022"/>
    <s v="39/2022"/>
    <s v="https://transparencia.cromg.org.br/p/decisoes"/>
    <s v="0040/2023"/>
    <d v="2023-02-23T00:00:00"/>
    <s v="Menos"/>
    <x v="0"/>
    <s v="6.2.2.1.1.01.04.04.001.006 - Auxílio Representação"/>
    <n v="-456"/>
  </r>
  <r>
    <s v="12/2022"/>
    <m/>
    <m/>
    <m/>
    <m/>
    <m/>
    <x v="0"/>
    <s v="6.2.2.1.1.01.04.04.002.008 - Uniformes em Geral"/>
    <n v="-6411.4"/>
  </r>
  <r>
    <s v="12/2022"/>
    <m/>
    <m/>
    <m/>
    <m/>
    <m/>
    <x v="0"/>
    <s v="6.2.2.1.1.01.04.04.002.015 - Bens Móveis não Ativáveis"/>
    <n v="-2432.19"/>
  </r>
  <r>
    <s v="12/2022"/>
    <m/>
    <m/>
    <m/>
    <m/>
    <m/>
    <x v="0"/>
    <s v="6.2.2.1.1.01.04.04.003.001.005 - Perícias Éticas"/>
    <n v="-550"/>
  </r>
  <r>
    <s v="12/2022"/>
    <m/>
    <m/>
    <m/>
    <m/>
    <m/>
    <x v="0"/>
    <s v="6.2.2.1.1.01.04.04.004.014 - Serviços de Medicina do Trabalho"/>
    <n v="-3704"/>
  </r>
  <r>
    <s v="12/2022"/>
    <m/>
    <m/>
    <m/>
    <m/>
    <m/>
    <x v="1"/>
    <s v="6.2.2.1.1.02.01.03.002 - Máquinas, Motores e Aparelhos"/>
    <n v="-74486.38"/>
  </r>
  <r>
    <s v="12/2022"/>
    <m/>
    <m/>
    <m/>
    <m/>
    <m/>
    <x v="1"/>
    <s v="6.2.2.1.1.02.01.03.004 - Mobiliário em Geral"/>
    <n v="-53446.2"/>
  </r>
  <r>
    <s v="12/2022"/>
    <m/>
    <m/>
    <m/>
    <m/>
    <m/>
    <x v="1"/>
    <s v="6.2.2.1.1.02.01.01.001 - Obras e Instalações"/>
    <n v="-5648.6"/>
  </r>
  <r>
    <s v="12/2022"/>
    <m/>
    <m/>
    <m/>
    <m/>
    <m/>
    <x v="0"/>
    <s v="6.2.2.1.1.01.10.032 - Outras Condenações Judiciais"/>
    <n v="-4934.43"/>
  </r>
  <r>
    <s v="12/2022"/>
    <m/>
    <m/>
    <m/>
    <m/>
    <m/>
    <x v="0"/>
    <s v="6.2.2.1.1.01.06.04 - Juros e encargos de mora de obrigação tributária"/>
    <n v="-1500"/>
  </r>
  <r>
    <s v="12/2022"/>
    <m/>
    <m/>
    <m/>
    <m/>
    <m/>
    <x v="0"/>
    <s v="6.2.2.1.1.01.04.06.001 - Premiações, Condecorações, Troféus e Medalhas"/>
    <n v="-44020.75"/>
  </r>
  <r>
    <s v="12/2022"/>
    <m/>
    <m/>
    <m/>
    <m/>
    <m/>
    <x v="0"/>
    <s v="6.2.2.1.1.01.04.05.007 - Indenização de Quilometragem"/>
    <n v="-1947.5"/>
  </r>
  <r>
    <s v="12/2022"/>
    <m/>
    <m/>
    <m/>
    <m/>
    <m/>
    <x v="0"/>
    <s v="6.2.2.1.1.01.04.05.007 - Indenização de Quilometragem"/>
    <n v="-11537.98"/>
  </r>
  <r>
    <s v="12/2022"/>
    <m/>
    <m/>
    <m/>
    <m/>
    <m/>
    <x v="0"/>
    <s v="6.2.2.1.1.01.04.04.004.002 - Serviços de Energia Elétrica"/>
    <n v="-66359.67"/>
  </r>
  <r>
    <s v="12/2022"/>
    <m/>
    <m/>
    <m/>
    <m/>
    <m/>
    <x v="0"/>
    <s v="6.2.2.1.1.01.04.04.004.004 - Serviços de Internet e Comunicação"/>
    <n v="-15799.6"/>
  </r>
  <r>
    <s v="12/2022"/>
    <m/>
    <m/>
    <m/>
    <m/>
    <m/>
    <x v="0"/>
    <s v="6.2.2.1.1.01.04.04.004.004 - Serviços de Internet e Comunicação"/>
    <n v="-779.73"/>
  </r>
  <r>
    <s v="12/2022"/>
    <m/>
    <m/>
    <m/>
    <m/>
    <m/>
    <x v="0"/>
    <s v="6.2.2.1.1.01.04.04.004.004 - Serviços de Internet e Comunicação"/>
    <n v="-2338.88"/>
  </r>
  <r>
    <s v="12/2022"/>
    <m/>
    <m/>
    <m/>
    <m/>
    <m/>
    <x v="0"/>
    <s v="6.2.2.1.1.01.04.04.004.004 - Serviços de Internet e Comunicação"/>
    <n v="-1100"/>
  </r>
  <r>
    <s v="12/2022"/>
    <m/>
    <m/>
    <m/>
    <m/>
    <m/>
    <x v="0"/>
    <s v="6.2.2.1.1.01.04.04.004.004 - Serviços de Internet e Comunicação"/>
    <n v="-4000"/>
  </r>
  <r>
    <s v="12/2022"/>
    <m/>
    <m/>
    <m/>
    <m/>
    <m/>
    <x v="0"/>
    <s v="6.2.2.1.1.01.04.04.004.004 - Serviços de Internet e Comunicação"/>
    <n v="-2874.63"/>
  </r>
  <r>
    <s v="12/2022"/>
    <m/>
    <m/>
    <m/>
    <m/>
    <m/>
    <x v="0"/>
    <s v="6.2.2.1.1.01.04.04.004.004 - Serviços de Internet e Comunicação"/>
    <n v="-1437"/>
  </r>
  <r>
    <s v="12/2022"/>
    <m/>
    <m/>
    <m/>
    <m/>
    <m/>
    <x v="0"/>
    <s v="6.2.2.1.1.01.04.04.004.004 - Serviços de Internet e Comunicação"/>
    <n v="-377.46"/>
  </r>
  <r>
    <s v="12/2022"/>
    <m/>
    <m/>
    <m/>
    <m/>
    <m/>
    <x v="0"/>
    <s v="6.2.2.1.1.01.04.04.004.004 - Serviços de Internet e Comunicação"/>
    <n v="-118.023"/>
  </r>
  <r>
    <s v="12/2022"/>
    <m/>
    <m/>
    <m/>
    <m/>
    <m/>
    <x v="0"/>
    <s v="6.2.2.1.1.01.04.04.004.004 - Serviços de Internet e Comunicação"/>
    <n v="-9.3699999999999992"/>
  </r>
  <r>
    <s v="12/2022"/>
    <m/>
    <m/>
    <m/>
    <m/>
    <m/>
    <x v="0"/>
    <s v="6.2.2.1.1.01.04.04.004.006 - Locação de Bens Imóveis"/>
    <n v="-3884"/>
  </r>
  <r>
    <s v="12/2022"/>
    <m/>
    <m/>
    <m/>
    <m/>
    <m/>
    <x v="0"/>
    <s v="6.2.2.1.1.01.04.04.004.006 - Locação de Bens Imóveis"/>
    <n v="-0.75"/>
  </r>
  <r>
    <s v="12/2022"/>
    <m/>
    <m/>
    <m/>
    <m/>
    <m/>
    <x v="0"/>
    <s v="6.2.2.1.1.01.04.04.004.007 - Locação de Equipamentos e Materiais"/>
    <n v="-57027.23"/>
  </r>
  <r>
    <s v="12/2022"/>
    <m/>
    <m/>
    <m/>
    <m/>
    <m/>
    <x v="0"/>
    <s v="6.2.2.1.1.01.04.04.004.018 - Cursos, Treinamentos e Consultorias"/>
    <n v="-4205.66"/>
  </r>
  <r>
    <s v="12/2022"/>
    <m/>
    <m/>
    <m/>
    <m/>
    <m/>
    <x v="0"/>
    <s v="6.2.2.1.1.01.04.04.004.021 - Serviço de Comunicação e Publicidade"/>
    <n v="-1745.6"/>
  </r>
  <r>
    <s v="12/2022"/>
    <m/>
    <m/>
    <m/>
    <m/>
    <m/>
    <x v="0"/>
    <s v="6.2.2.1.1.01.04.04.004.023 - Serviços de Segurança Patrimonial"/>
    <n v="-6134.96"/>
  </r>
  <r>
    <s v="12/2022"/>
    <m/>
    <m/>
    <m/>
    <m/>
    <m/>
    <x v="0"/>
    <s v="6.2.2.1.1.01.04.04.004.029.099 - Despesas Judiciais Diversas"/>
    <n v="-835.87"/>
  </r>
  <r>
    <s v="12/2022"/>
    <m/>
    <m/>
    <m/>
    <m/>
    <m/>
    <x v="0"/>
    <s v="6.2.2.1.1.01.04.04.004.045 - Editais e Publicações"/>
    <n v="-5000"/>
  </r>
  <r>
    <s v="12/2022"/>
    <m/>
    <m/>
    <m/>
    <m/>
    <m/>
    <x v="0"/>
    <s v="6.2.2.1.1.01.04.04.004.027 - Serviços Gráficos"/>
    <n v="-77.97"/>
  </r>
  <r>
    <s v="12/2022"/>
    <m/>
    <m/>
    <m/>
    <m/>
    <m/>
    <x v="0"/>
    <s v="6.2.2.1.1.01.04.04.004.046 - Despesas C/Divulgação"/>
    <n v="-12500"/>
  </r>
  <r>
    <s v="12/2022"/>
    <m/>
    <m/>
    <m/>
    <m/>
    <m/>
    <x v="0"/>
    <s v="6.2.2.1.1.01.04.04.004.055 - Serviços de Arquitetura e Engenharia"/>
    <n v="-119976.25"/>
  </r>
  <r>
    <s v="12/2022"/>
    <m/>
    <m/>
    <m/>
    <m/>
    <m/>
    <x v="0"/>
    <s v="6.2.2.1.1.01.04.04.004.060 - Despesas c/Cartórios"/>
    <n v="-981.93"/>
  </r>
  <r>
    <s v="12/2022"/>
    <m/>
    <m/>
    <m/>
    <m/>
    <m/>
    <x v="0"/>
    <s v="6.2.2.1.1.01.04.04.002.001 - Materiais de Expediente e Informática"/>
    <n v="-10000"/>
  </r>
  <r>
    <s v="12/2022"/>
    <m/>
    <m/>
    <m/>
    <m/>
    <m/>
    <x v="0"/>
    <s v="6.2.2.1.1.01.04.04.002.002 - Materiais para Higiene e Limpeza"/>
    <n v="-1000"/>
  </r>
  <r>
    <s v="12/2022"/>
    <m/>
    <m/>
    <m/>
    <m/>
    <m/>
    <x v="0"/>
    <s v="6.2.2.1.1.01.04.04.002.005 - Combustíveis e Lubrificantes"/>
    <n v="-308.95999999999998"/>
  </r>
  <r>
    <s v="12/2022"/>
    <m/>
    <m/>
    <m/>
    <m/>
    <m/>
    <x v="0"/>
    <s v="6.2.2.1.1.01.04.04.002.029 - Material para Copa e Cozinha"/>
    <n v="-1000"/>
  </r>
  <r>
    <s v="12/2022"/>
    <m/>
    <m/>
    <m/>
    <m/>
    <m/>
    <x v="0"/>
    <s v="6.2.2.1.1.01.04.04.002.099 - Outros Materiais de consumo"/>
    <n v="-1000"/>
  </r>
  <r>
    <s v="12/2022"/>
    <m/>
    <m/>
    <m/>
    <m/>
    <m/>
    <x v="0"/>
    <s v="6.2.2.1.1.01.04.04.004.008 - Reparos, Manutenções e Conservação de Bens Móveis/Imóveis"/>
    <n v="-1000"/>
  </r>
  <r>
    <s v="12/2022"/>
    <m/>
    <m/>
    <m/>
    <m/>
    <m/>
    <x v="0"/>
    <s v="6.2.2.1.1.01.04.04.004.046 - Despesas C/Divulgação"/>
    <n v="-5971"/>
  </r>
  <r>
    <s v="12/2022"/>
    <m/>
    <m/>
    <m/>
    <m/>
    <m/>
    <x v="0"/>
    <s v="6.2.2.1.1.01.04.04.004.047 - Despesas c/Condominios"/>
    <n v="-1000"/>
  </r>
  <r>
    <s v="12/2022"/>
    <m/>
    <m/>
    <m/>
    <m/>
    <m/>
    <x v="0"/>
    <s v="6.2.2.1.1.01.04.04.004.048 - Serviços de Agua e Esgoto"/>
    <n v="-1000"/>
  </r>
  <r>
    <s v="12/2022"/>
    <m/>
    <m/>
    <m/>
    <m/>
    <m/>
    <x v="0"/>
    <s v="6.2.2.1.1.01.04.04.004.050 - Despesas c/Veículos (manutençãio e conservação)"/>
    <n v="-1000"/>
  </r>
  <r>
    <s v="12/2022"/>
    <m/>
    <m/>
    <m/>
    <m/>
    <m/>
    <x v="0"/>
    <s v="6.2.2.1.1.01.04.04.004.056 - Serviços de Impressão"/>
    <n v="-53.09"/>
  </r>
  <r>
    <s v="12/2022"/>
    <m/>
    <m/>
    <m/>
    <m/>
    <m/>
    <x v="0"/>
    <s v="6.2.2.1.1.01.04.04.004.050 - Despesas c/Veículos (manutençãio e conservação)"/>
    <n v="-1460"/>
  </r>
  <r>
    <s v="12/2022"/>
    <m/>
    <m/>
    <m/>
    <m/>
    <m/>
    <x v="0"/>
    <s v="6.2.2.1.1.01.04.04.004.050 - Despesas c/Veículos (manutençãio e conservação)"/>
    <n v="-3911.89"/>
  </r>
  <r>
    <s v="12/2022"/>
    <m/>
    <m/>
    <m/>
    <m/>
    <m/>
    <x v="0"/>
    <s v="6.2.2.1.1.01.04.04.004.050 - Despesas c/Veículos (manutençãio e conservação)"/>
    <n v="-1615"/>
  </r>
  <r>
    <s v="12/2022"/>
    <m/>
    <m/>
    <m/>
    <m/>
    <m/>
    <x v="0"/>
    <s v="6.2.2.1.1.01.04.04.004.050 - Despesas c/Veículos (manutençãio e conservação)"/>
    <n v="-1640.01"/>
  </r>
  <r>
    <s v="12/2022"/>
    <m/>
    <m/>
    <m/>
    <m/>
    <m/>
    <x v="0"/>
    <s v="6.2.2.1.1.01.04.04.004.050 - Despesas c/Veículos (manutençãio e conservação)"/>
    <n v="-1304.78"/>
  </r>
  <r>
    <s v="12/2022"/>
    <m/>
    <m/>
    <m/>
    <m/>
    <m/>
    <x v="0"/>
    <s v="6.2.2.1.1.01.04.04.004.050 - Despesas c/Veículos (manutençãio e conservação)"/>
    <n v="-1635.01"/>
  </r>
  <r>
    <s v="12/2022"/>
    <m/>
    <m/>
    <m/>
    <m/>
    <m/>
    <x v="0"/>
    <s v="6.2.2.1.1.01.04.04.004.050 - Despesas c/Veículos (manutençãio e conservação)"/>
    <n v="-1599.86"/>
  </r>
  <r>
    <s v="12/2022"/>
    <m/>
    <m/>
    <m/>
    <m/>
    <m/>
    <x v="0"/>
    <s v="6.2.2.1.1.01.04.04.004.050 - Despesas c/Veículos (manutençãio e conservação)"/>
    <n v="-1490"/>
  </r>
  <r>
    <s v="12/2022"/>
    <m/>
    <m/>
    <m/>
    <m/>
    <m/>
    <x v="0"/>
    <s v="6.2.2.1.1.01.04.04.004.050 - Despesas c/Veículos (manutençãio e conservação)"/>
    <n v="-1757.12"/>
  </r>
  <r>
    <s v="12/2022"/>
    <m/>
    <m/>
    <m/>
    <m/>
    <m/>
    <x v="0"/>
    <s v="6.2.2.1.1.01.04.04.004.050 - Despesas c/Veículos (manutençãio e conservação)"/>
    <n v="-1420"/>
  </r>
  <r>
    <s v="12/2022"/>
    <m/>
    <m/>
    <m/>
    <m/>
    <m/>
    <x v="0"/>
    <s v="6.2.2.1.1.01.04.04.004.050 - Despesas c/Veículos (manutençãio e conservação)"/>
    <n v="-1650"/>
  </r>
  <r>
    <s v="12/2022"/>
    <m/>
    <m/>
    <m/>
    <m/>
    <m/>
    <x v="0"/>
    <s v="6.2.2.1.1.01.04.04.004.050 - Despesas c/Veículos (manutençãio e conservação)"/>
    <n v="-1712"/>
  </r>
  <r>
    <s v="12/2022"/>
    <m/>
    <m/>
    <m/>
    <m/>
    <m/>
    <x v="0"/>
    <s v="6.2.2.1.1.01.04.04.004.050 - Despesas c/Veículos (manutençãio e conservação)"/>
    <n v="-1380"/>
  </r>
  <r>
    <s v="12/2022"/>
    <m/>
    <m/>
    <m/>
    <m/>
    <m/>
    <x v="0"/>
    <s v="6.2.2.1.1.01.04.04.004.050 - Despesas c/Veículos (manutençãio e conservação)"/>
    <n v="-1710"/>
  </r>
  <r>
    <s v="12/2022"/>
    <m/>
    <m/>
    <m/>
    <m/>
    <m/>
    <x v="0"/>
    <s v="6.2.2.1.1.01.04.04.004.050 - Despesas c/Veículos (manutençãio e conservação)"/>
    <n v="-1800"/>
  </r>
  <r>
    <s v="12/2022"/>
    <m/>
    <m/>
    <m/>
    <m/>
    <m/>
    <x v="0"/>
    <s v="6.2.2.1.1.01.01.01.014 - Prêmio por Desempenho"/>
    <n v="-17237.650000000001"/>
  </r>
  <r>
    <s v="12/2022"/>
    <m/>
    <m/>
    <m/>
    <m/>
    <m/>
    <x v="0"/>
    <s v="6.2.2.1.1.01.01.01.001 - Salários"/>
    <n v="-314441.38"/>
  </r>
  <r>
    <s v="12/2022"/>
    <m/>
    <m/>
    <m/>
    <m/>
    <m/>
    <x v="0"/>
    <s v="6.2.2.1.1.01.01.01.003 - 1/3 Abono de Férias"/>
    <n v="-55721.17"/>
  </r>
  <r>
    <s v="12/2022"/>
    <m/>
    <m/>
    <m/>
    <m/>
    <m/>
    <x v="0"/>
    <s v="6.2.2.1.1.01.01.01.006 - Anuênio"/>
    <n v="-26890.89"/>
  </r>
  <r>
    <s v="12/2022"/>
    <m/>
    <m/>
    <m/>
    <m/>
    <m/>
    <x v="0"/>
    <s v="6.2.2.1.1.01.01.01.007 - Horas Extras"/>
    <n v="-6757.05"/>
  </r>
  <r>
    <s v="12/2022"/>
    <m/>
    <m/>
    <m/>
    <m/>
    <m/>
    <x v="0"/>
    <s v="6.2.2.1.1.01.01.01.011 - Férias Regulamentares"/>
    <n v="-273863.03999999998"/>
  </r>
  <r>
    <s v="12/2022"/>
    <m/>
    <m/>
    <m/>
    <m/>
    <m/>
    <x v="0"/>
    <s v="6.2.2.1.1.01.01.02.001 - INSS sobre Folha de Pagamento"/>
    <n v="-374282.01"/>
  </r>
  <r>
    <s v="12/2022"/>
    <m/>
    <m/>
    <m/>
    <m/>
    <m/>
    <x v="0"/>
    <s v="6.2.2.1.1.01.01.02.003 - PIS sobre Folha de Pagamento"/>
    <n v="-55.15"/>
  </r>
  <r>
    <s v="12/2022"/>
    <m/>
    <m/>
    <m/>
    <m/>
    <m/>
    <x v="0"/>
    <s v="6.2.2.1.1.01.01.02.002 - FGTS sobre Folha de Pagamento"/>
    <n v="-7987.4"/>
  </r>
  <r>
    <s v="12/2022"/>
    <m/>
    <m/>
    <m/>
    <m/>
    <m/>
    <x v="0"/>
    <s v="6.2.2.1.1.01.01.02.002 - FGTS sobre Folha de Pagamento"/>
    <n v="-1469.51"/>
  </r>
  <r>
    <s v="12/2022"/>
    <m/>
    <m/>
    <m/>
    <m/>
    <m/>
    <x v="0"/>
    <s v="6.2.2.1.1.01.01.02.002 - FGTS sobre Folha de Pagamento"/>
    <n v="-115.61"/>
  </r>
  <r>
    <s v="12/2022"/>
    <m/>
    <m/>
    <m/>
    <m/>
    <m/>
    <x v="0"/>
    <s v="6.2.2.1.1.01.01.02.002 - FGTS sobre Folha de Pagamento"/>
    <n v="-7.85"/>
  </r>
  <r>
    <s v="12/2022"/>
    <m/>
    <m/>
    <m/>
    <m/>
    <m/>
    <x v="0"/>
    <s v="6.2.2.1.1.01.01.02.002 - FGTS sobre Folha de Pagamento"/>
    <n v="-2240.1999999999998"/>
  </r>
  <r>
    <s v="12/2022"/>
    <m/>
    <m/>
    <m/>
    <m/>
    <m/>
    <x v="0"/>
    <s v="6.2.2.1.1.01.01.02.002 - FGTS sobre Folha de Pagamento"/>
    <n v="-399.66"/>
  </r>
  <r>
    <s v="12/2022"/>
    <m/>
    <m/>
    <m/>
    <m/>
    <m/>
    <x v="0"/>
    <s v="6.2.2.1.1.01.01.02.002 - FGTS sobre Folha de Pagamento"/>
    <n v="-133.05000000000001"/>
  </r>
  <r>
    <s v="12/2022"/>
    <m/>
    <m/>
    <m/>
    <m/>
    <m/>
    <x v="0"/>
    <s v="6.2.2.1.1.01.01.02.002 - FGTS sobre Folha de Pagamento"/>
    <n v="-64.91"/>
  </r>
  <r>
    <s v="12/2022"/>
    <m/>
    <m/>
    <m/>
    <m/>
    <m/>
    <x v="0"/>
    <s v="6.2.2.1.1.01.01.02.002 - FGTS sobre Folha de Pagamento"/>
    <n v="-1114.05"/>
  </r>
  <r>
    <s v="12/2022"/>
    <m/>
    <m/>
    <m/>
    <m/>
    <m/>
    <x v="0"/>
    <s v="6.2.2.1.1.01.01.02.002 - FGTS sobre Folha de Pagamento"/>
    <n v="-292.42"/>
  </r>
  <r>
    <s v="12/2022"/>
    <m/>
    <m/>
    <m/>
    <m/>
    <m/>
    <x v="0"/>
    <s v="6.2.2.1.1.01.04.04.004.048 - Serviços de Agua e Esgoto"/>
    <n v="-12481.36"/>
  </r>
  <r>
    <s v="12/2022"/>
    <m/>
    <m/>
    <m/>
    <m/>
    <m/>
    <x v="0"/>
    <s v="6.2.2.1.1.01.04.04.004.048 - Serviços de Agua e Esgoto"/>
    <n v="-7418.81"/>
  </r>
  <r>
    <s v="12/2022"/>
    <m/>
    <m/>
    <m/>
    <m/>
    <m/>
    <x v="0"/>
    <s v="6.2.2.1.1.01.04.04.004.048 - Serviços de Agua e Esgoto"/>
    <n v="-847.73"/>
  </r>
  <r>
    <s v="12/2022"/>
    <m/>
    <m/>
    <m/>
    <m/>
    <m/>
    <x v="0"/>
    <s v="6.2.2.1.1.01.04.04.004.048 - Serviços de Agua e Esgoto"/>
    <n v="-13845.44"/>
  </r>
  <r>
    <s v="12/2022"/>
    <m/>
    <m/>
    <m/>
    <m/>
    <m/>
    <x v="0"/>
    <s v="6.2.2.1.1.04.04.002.099 - Outros Materiais de Consumo"/>
    <n v="-37353.919999999998"/>
  </r>
  <r>
    <s v="12/2022"/>
    <m/>
    <m/>
    <m/>
    <m/>
    <m/>
    <x v="0"/>
    <s v="6.2.2.1.1.01.04.04.004.008 - Reparos, Manutenções e Conservação de Bens Móveis/Imóveis"/>
    <n v="-14886.54"/>
  </r>
  <r>
    <s v="12/2022"/>
    <m/>
    <m/>
    <m/>
    <m/>
    <m/>
    <x v="0"/>
    <s v="6.2.2.1.1.01.04.04.004.008 - Reparos, Manutenções e Conservação de Bens Móveis/Imóveis"/>
    <n v="-1128.51"/>
  </r>
  <r>
    <s v="12/2022"/>
    <m/>
    <m/>
    <m/>
    <m/>
    <m/>
    <x v="0"/>
    <s v="6.2.2.1.1.01.04.01.003 - Assistencia Odontologica"/>
    <n v="-501.44"/>
  </r>
  <r>
    <s v="12/2022"/>
    <m/>
    <m/>
    <m/>
    <m/>
    <m/>
    <x v="0"/>
    <s v="6.2.2.1.1.01.04.01.002 - Assistência Medica"/>
    <n v="-2470.5700000000002"/>
  </r>
  <r>
    <s v="12/2022"/>
    <s v="40/2022"/>
    <s v="https://transparencia.cromg.org.br/p/decisoes"/>
    <s v="0040/2023"/>
    <d v="2023-02-23T00:00:00"/>
    <s v="Mais"/>
    <x v="0"/>
    <s v="6.2.2.1.1.01.11.01 - Despesas de Exercícios Anteriores"/>
    <n v="46573.94"/>
  </r>
  <r>
    <s v="12/2022"/>
    <m/>
    <m/>
    <m/>
    <m/>
    <m/>
    <x v="0"/>
    <s v="6.2.2.1.1.01.04.04.003.001.006 - Gratificação por Participação em Reunião Plenária (Jetons)"/>
    <n v="23402"/>
  </r>
  <r>
    <s v="12/2022"/>
    <m/>
    <m/>
    <m/>
    <m/>
    <m/>
    <x v="0"/>
    <s v="6.2.2.1.1.01.04.04.004.050 - Despesas c/Veículos (manutençãio e conservação)"/>
    <n v="7765.84"/>
  </r>
  <r>
    <s v="12/2022"/>
    <m/>
    <m/>
    <m/>
    <m/>
    <m/>
    <x v="0"/>
    <s v="6.2.2.1.1.01.04.04.001.002 - Diárias"/>
    <n v="657.3"/>
  </r>
  <r>
    <s v="12/2022"/>
    <m/>
    <m/>
    <m/>
    <m/>
    <m/>
    <x v="0"/>
    <s v="6.2.2.1.1.01.04.04.001.002 - Diárias"/>
    <n v="221.2"/>
  </r>
  <r>
    <s v="12/2022"/>
    <m/>
    <m/>
    <m/>
    <m/>
    <m/>
    <x v="0"/>
    <s v="6.2.2.1.1.01.04.04.001.002 - Diárias"/>
    <n v="3492"/>
  </r>
  <r>
    <s v="12/2022"/>
    <m/>
    <m/>
    <m/>
    <m/>
    <m/>
    <x v="0"/>
    <s v="6.2.2.1.1.01.04.04.001.002 - Diárias"/>
    <n v="397.6"/>
  </r>
  <r>
    <s v="12/2022"/>
    <m/>
    <m/>
    <m/>
    <m/>
    <m/>
    <x v="0"/>
    <s v="6.2.2.1.1.01.04.04.001.002 - Diárias"/>
    <n v="115.6"/>
  </r>
  <r>
    <s v="12/2022"/>
    <m/>
    <m/>
    <m/>
    <m/>
    <m/>
    <x v="0"/>
    <s v="6.2.2.1.1.01.04.04.001.002 - Diárias"/>
    <n v="1753.83"/>
  </r>
  <r>
    <s v="12/2022"/>
    <m/>
    <m/>
    <m/>
    <m/>
    <m/>
    <x v="0"/>
    <s v="6.2.2.1.1.01.04.04.001.002 - Diárias"/>
    <n v="9345"/>
  </r>
  <r>
    <s v="12/2022"/>
    <m/>
    <m/>
    <m/>
    <m/>
    <m/>
    <x v="0"/>
    <s v="6.2.2.1.1.01.04.05.006 - Auxílio Embarque/Desembarque"/>
    <n v="560"/>
  </r>
  <r>
    <s v="12/2022"/>
    <m/>
    <m/>
    <m/>
    <m/>
    <m/>
    <x v="0"/>
    <s v="6.2.2.1.1.01.04.05.006 - Auxílio Embarque/Desembarque"/>
    <n v="445"/>
  </r>
  <r>
    <s v="12/2022"/>
    <m/>
    <m/>
    <m/>
    <m/>
    <m/>
    <x v="0"/>
    <s v="6.2.2.1.1.01.07.03 - Taxas c/Administração do Cartão"/>
    <n v="1727.86"/>
  </r>
  <r>
    <s v="12/2022"/>
    <m/>
    <m/>
    <m/>
    <m/>
    <m/>
    <x v="0"/>
    <s v="6.2.2.1.1.01.04.04.003.001.003 - Bolsa Complementar Estágio"/>
    <n v="31788.720000000001"/>
  </r>
  <r>
    <s v="12/2022"/>
    <m/>
    <m/>
    <m/>
    <m/>
    <m/>
    <x v="0"/>
    <s v="6.2.2.1.1.01.04.04.003.001.003 - Bolsa Complementar Estágio"/>
    <n v="998"/>
  </r>
  <r>
    <s v="12/2022"/>
    <m/>
    <m/>
    <m/>
    <m/>
    <m/>
    <x v="0"/>
    <s v="6.2.2.1.1.01.04.04.003.001.003 - Bolsa Complementar Estágio"/>
    <n v="998"/>
  </r>
  <r>
    <s v="12/2022"/>
    <m/>
    <m/>
    <m/>
    <m/>
    <m/>
    <x v="0"/>
    <s v="6.2.2.1.1.01.04.04.003.001.003 - Bolsa Complementar Estágio"/>
    <n v="998"/>
  </r>
  <r>
    <s v="12/2022"/>
    <m/>
    <m/>
    <m/>
    <m/>
    <m/>
    <x v="0"/>
    <s v="6.2.2.1.1.01.04.04.003.001.003 - Bolsa Complementar Estágio"/>
    <n v="998"/>
  </r>
  <r>
    <s v="12/2022"/>
    <m/>
    <m/>
    <m/>
    <m/>
    <m/>
    <x v="0"/>
    <s v="6.2.2.1.1.01.04.04.003.001.003 - Bolsa Complementar Estágio"/>
    <n v="1996"/>
  </r>
  <r>
    <s v="12/2022"/>
    <m/>
    <m/>
    <m/>
    <m/>
    <m/>
    <x v="0"/>
    <s v="6.2.2.1.1.01.04.04.003.001.003 - Bolsa Complementar Estágio"/>
    <n v="998"/>
  </r>
  <r>
    <s v="12/2022"/>
    <m/>
    <m/>
    <m/>
    <m/>
    <m/>
    <x v="0"/>
    <s v="6.2.2.1.1.01.04.04.003.001.003 - Bolsa Complementar Estágio"/>
    <n v="1996"/>
  </r>
  <r>
    <s v="12/2022"/>
    <m/>
    <m/>
    <m/>
    <m/>
    <m/>
    <x v="0"/>
    <s v="6.2.2.1.1.01.04.04.003.001.003 - Bolsa Complementar Estágio"/>
    <n v="998"/>
  </r>
  <r>
    <s v="12/2022"/>
    <m/>
    <m/>
    <m/>
    <m/>
    <m/>
    <x v="0"/>
    <s v="6.2.2.1.1.01.04.04.003.001.003 - Bolsa Complementar Estágio"/>
    <n v="998"/>
  </r>
  <r>
    <s v="12/2022"/>
    <m/>
    <m/>
    <m/>
    <m/>
    <m/>
    <x v="0"/>
    <s v="6.2.2.1.1.01.04.01.004 - Auxílio Alimentação"/>
    <n v="210337.21"/>
  </r>
  <r>
    <s v="12/2022"/>
    <m/>
    <m/>
    <m/>
    <m/>
    <m/>
    <x v="0"/>
    <s v="6.2.2.1.1.01.04.01.004 - Auxílio Alimentação"/>
    <n v="30661.62"/>
  </r>
  <r>
    <s v="12/2022"/>
    <m/>
    <m/>
    <m/>
    <m/>
    <m/>
    <x v="0"/>
    <s v="6.2.2.1.1.01.04.01.004 - Auxílio Alimentação"/>
    <n v="8034.61"/>
  </r>
  <r>
    <s v="12/2022"/>
    <m/>
    <m/>
    <m/>
    <m/>
    <m/>
    <x v="0"/>
    <s v="6.2.2.1.1.01.04.01.004 - Auxílio Alimentação"/>
    <n v="6114.81"/>
  </r>
  <r>
    <s v="12/2022"/>
    <m/>
    <m/>
    <m/>
    <m/>
    <m/>
    <x v="0"/>
    <s v="6.2.2.1.1.01.04.01.004 - Auxílio Alimentação"/>
    <n v="9754.11"/>
  </r>
  <r>
    <s v="12/2022"/>
    <m/>
    <m/>
    <m/>
    <m/>
    <m/>
    <x v="0"/>
    <s v="6.2.2.1.1.01.04.01.004 - Auxílio Alimentação"/>
    <n v="8960.99"/>
  </r>
  <r>
    <s v="12/2022"/>
    <m/>
    <m/>
    <m/>
    <m/>
    <m/>
    <x v="0"/>
    <s v="6.2.2.1.1.01.04.01.004 - Auxílio Alimentação"/>
    <n v="9771.6299999999992"/>
  </r>
  <r>
    <s v="12/2022"/>
    <m/>
    <m/>
    <m/>
    <m/>
    <m/>
    <x v="0"/>
    <s v="6.2.2.1.1.01.04.01.004 - Auxílio Alimentação"/>
    <n v="8572.75"/>
  </r>
  <r>
    <s v="12/2022"/>
    <m/>
    <m/>
    <m/>
    <m/>
    <m/>
    <x v="0"/>
    <s v="6.2.2.1.1.01.04.01.004 - Auxílio Alimentação"/>
    <n v="6362.13"/>
  </r>
  <r>
    <s v="12/2022"/>
    <m/>
    <m/>
    <m/>
    <m/>
    <m/>
    <x v="0"/>
    <s v="6.2.2.1.1.01.04.01.004 - Auxílio Alimentação"/>
    <n v="9771.64"/>
  </r>
  <r>
    <s v="12/2022"/>
    <m/>
    <m/>
    <m/>
    <m/>
    <m/>
    <x v="0"/>
    <s v="6.2.2.1.1.01.04.01.004 - Auxílio Alimentação"/>
    <n v="5063.1499999999996"/>
  </r>
  <r>
    <s v="12/2022"/>
    <m/>
    <m/>
    <m/>
    <m/>
    <m/>
    <x v="0"/>
    <s v="6.2.2.1.1.01.04.01.004 - Auxílio Alimentação"/>
    <n v="5679.63"/>
  </r>
  <r>
    <s v="12/2022"/>
    <m/>
    <m/>
    <m/>
    <m/>
    <m/>
    <x v="0"/>
    <s v="6.2.2.1.1.01.04.01.004 - Auxílio Alimentação"/>
    <n v="5679.63"/>
  </r>
  <r>
    <s v="12/2022"/>
    <m/>
    <m/>
    <m/>
    <m/>
    <m/>
    <x v="0"/>
    <s v="6.2.2.1.1.01.04.01.004 - Auxílio Alimentação"/>
    <n v="3991.92"/>
  </r>
  <r>
    <s v="12/2022"/>
    <m/>
    <m/>
    <m/>
    <m/>
    <m/>
    <x v="0"/>
    <s v="6.2.2.1.1.01.04.01.004 - Auxílio Alimentação"/>
    <n v="4891.32"/>
  </r>
  <r>
    <s v="12/2022"/>
    <m/>
    <m/>
    <m/>
    <m/>
    <m/>
    <x v="0"/>
    <s v="6.2.2.1.1.01.04.01.004 - Auxílio Alimentação"/>
    <n v="3375.44"/>
  </r>
  <r>
    <s v="12/2022"/>
    <m/>
    <m/>
    <m/>
    <m/>
    <m/>
    <x v="0"/>
    <s v="6.2.2.1.1.01.01.01.002 - 13º Salário"/>
    <n v="5429.77"/>
  </r>
  <r>
    <s v="12/2022"/>
    <m/>
    <m/>
    <m/>
    <m/>
    <m/>
    <x v="0"/>
    <s v="6.2.2.1.1.01.01.01.002 - 13º Salário"/>
    <n v="101466.01"/>
  </r>
  <r>
    <s v="12/2022"/>
    <m/>
    <m/>
    <m/>
    <m/>
    <m/>
    <x v="0"/>
    <s v="6.2.2.1.1.01.01.01.002 - 13º Salário"/>
    <n v="4613.51"/>
  </r>
  <r>
    <s v="12/2022"/>
    <m/>
    <m/>
    <m/>
    <m/>
    <m/>
    <x v="0"/>
    <s v="6.2.2.1.1.01.01.01.002 - 13º Salário"/>
    <n v="2323.92"/>
  </r>
  <r>
    <s v="12/2022"/>
    <m/>
    <m/>
    <m/>
    <m/>
    <m/>
    <x v="0"/>
    <s v="6.2.2.1.1.01.01.01.002 - 13º Salário"/>
    <n v="1812.04"/>
  </r>
  <r>
    <s v="12/2022"/>
    <m/>
    <m/>
    <m/>
    <m/>
    <m/>
    <x v="0"/>
    <s v="6.2.2.1.1.01.01.01.002 - 13º Salário"/>
    <n v="2900.9"/>
  </r>
  <r>
    <s v="12/2022"/>
    <m/>
    <m/>
    <m/>
    <m/>
    <m/>
    <x v="0"/>
    <s v="6.2.2.1.1.01.01.01.002 - 13º Salário"/>
    <n v="2844.78"/>
  </r>
  <r>
    <s v="12/2022"/>
    <m/>
    <m/>
    <m/>
    <m/>
    <m/>
    <x v="0"/>
    <s v="6.2.2.1.1.01.01.01.002 - 13º Salário"/>
    <n v="1367.5"/>
  </r>
  <r>
    <s v="12/2022"/>
    <m/>
    <m/>
    <m/>
    <m/>
    <m/>
    <x v="0"/>
    <s v="6.2.2.1.1.01.01.01.002 - 13º Salário"/>
    <n v="2474.34"/>
  </r>
  <r>
    <s v="12/2022"/>
    <m/>
    <m/>
    <m/>
    <m/>
    <m/>
    <x v="0"/>
    <s v="6.2.2.1.1.01.01.01.002 - 13º Salário"/>
    <n v="1643.66"/>
  </r>
  <r>
    <s v="12/2022"/>
    <m/>
    <m/>
    <m/>
    <m/>
    <m/>
    <x v="0"/>
    <s v="6.2.2.1.1.01.01.01.002 - 13º Salário"/>
    <n v="1412.31"/>
  </r>
  <r>
    <s v="12/2022"/>
    <m/>
    <m/>
    <m/>
    <m/>
    <m/>
    <x v="0"/>
    <s v="6.2.2.1.1.01.01.01.002 - 13º Salário"/>
    <n v="2920.95"/>
  </r>
  <r>
    <s v="12/2022"/>
    <m/>
    <m/>
    <m/>
    <m/>
    <m/>
    <x v="0"/>
    <s v="6.2.2.1.1.01.01.01.002 - 13º Salário"/>
    <n v="1145.22"/>
  </r>
  <r>
    <s v="12/2022"/>
    <m/>
    <m/>
    <m/>
    <m/>
    <m/>
    <x v="0"/>
    <s v="6.2.2.1.1.01.01.01.002 - 13º Salário"/>
    <n v="1794.08"/>
  </r>
  <r>
    <s v="12/2022"/>
    <m/>
    <m/>
    <m/>
    <m/>
    <m/>
    <x v="0"/>
    <s v="6.2.2.1.1.01.01.02.003 - PIS sobre Folha de Pagamento"/>
    <n v="45.53"/>
  </r>
  <r>
    <s v="12/2022"/>
    <m/>
    <m/>
    <m/>
    <m/>
    <m/>
    <x v="0"/>
    <s v="6.2.2.1.1.01.01.02.003 - PIS sobre Folha de Pagamento"/>
    <n v="0.11"/>
  </r>
  <r>
    <s v="12/2022"/>
    <m/>
    <m/>
    <m/>
    <m/>
    <m/>
    <x v="0"/>
    <s v="6.2.2.1.1.01.01.02.003 - PIS sobre Folha de Pagamento"/>
    <n v="8.69"/>
  </r>
  <r>
    <s v="12/2022"/>
    <m/>
    <m/>
    <m/>
    <m/>
    <m/>
    <x v="0"/>
    <s v="6.2.2.1.1.01.01.02.003 - PIS sobre Folha de Pagamento"/>
    <n v="26.99"/>
  </r>
  <r>
    <s v="12/2022"/>
    <m/>
    <m/>
    <m/>
    <m/>
    <m/>
    <x v="0"/>
    <s v="6.2.2.1.1.01.01.02.003 - PIS sobre Folha de Pagamento"/>
    <n v="10.97"/>
  </r>
  <r>
    <s v="12/2022"/>
    <m/>
    <m/>
    <m/>
    <m/>
    <m/>
    <x v="0"/>
    <s v="6.2.2.1.1.01.01.02.003 - PIS sobre Folha de Pagamento"/>
    <n v="35.380000000000003"/>
  </r>
  <r>
    <s v="12/2022"/>
    <m/>
    <m/>
    <m/>
    <m/>
    <m/>
    <x v="0"/>
    <s v="6.2.2.1.1.01.01.02.003 - PIS sobre Folha de Pagamento"/>
    <n v="35.590000000000003"/>
  </r>
  <r>
    <s v="12/2022"/>
    <m/>
    <m/>
    <m/>
    <m/>
    <m/>
    <x v="0"/>
    <s v="6.2.2.1.1.01.01.02.003 - PIS sobre Folha de Pagamento"/>
    <n v="36.74"/>
  </r>
  <r>
    <s v="12/2022"/>
    <m/>
    <m/>
    <m/>
    <m/>
    <m/>
    <x v="0"/>
    <s v="6.2.2.1.1.01.01.02.003 - PIS sobre Folha de Pagamento"/>
    <n v="47.68"/>
  </r>
  <r>
    <s v="12/2022"/>
    <m/>
    <m/>
    <m/>
    <m/>
    <m/>
    <x v="0"/>
    <s v="6.2.2.1.1.01.01.02.003 - PIS sobre Folha de Pagamento"/>
    <n v="57.34"/>
  </r>
  <r>
    <s v="12/2022"/>
    <m/>
    <m/>
    <m/>
    <m/>
    <m/>
    <x v="0"/>
    <s v="6.2.2.1.1.01.01.02.003 - PIS sobre Folha de Pagamento"/>
    <n v="34.93"/>
  </r>
  <r>
    <s v="12/2022"/>
    <m/>
    <m/>
    <m/>
    <m/>
    <m/>
    <x v="0"/>
    <s v="6.2.2.1.1.01.01.02.003 - PIS sobre Folha de Pagamento"/>
    <n v="13.5"/>
  </r>
  <r>
    <s v="12/2022"/>
    <m/>
    <m/>
    <m/>
    <m/>
    <m/>
    <x v="0"/>
    <s v="6.2.2.1.1.01.01.01.005 - Gratificação por Exercício de Cargos"/>
    <n v="31174.43"/>
  </r>
  <r>
    <s v="12/2022"/>
    <m/>
    <m/>
    <m/>
    <m/>
    <m/>
    <x v="0"/>
    <s v="6.2.2.1.1.01.04.04.003.001.003 - Bolsa Complementar Estágio"/>
    <n v="14970"/>
  </r>
  <r>
    <s v="12/2022"/>
    <m/>
    <m/>
    <m/>
    <m/>
    <m/>
    <x v="0"/>
    <s v="6.2.2.1.1.01.04.01.001 - Auxílio Transporte"/>
    <n v="20102.66"/>
  </r>
  <r>
    <s v="12/2022"/>
    <m/>
    <m/>
    <m/>
    <m/>
    <m/>
    <x v="0"/>
    <s v="6.2.2.1.1.01.04.01.001 - Auxílio Transporte"/>
    <n v="3320.77"/>
  </r>
  <r>
    <s v="12/2022"/>
    <m/>
    <m/>
    <m/>
    <m/>
    <m/>
    <x v="0"/>
    <s v="6.2.2.1.1.01.04.01.001 - Auxílio Transporte"/>
    <n v="74.099999999999994"/>
  </r>
  <r>
    <s v="12/2022"/>
    <m/>
    <m/>
    <m/>
    <m/>
    <m/>
    <x v="0"/>
    <s v="6.2.2.1.1.01.04.01.001 - Auxílio Transporte"/>
    <n v="368"/>
  </r>
  <r>
    <s v="12/2022"/>
    <m/>
    <m/>
    <m/>
    <m/>
    <m/>
    <x v="0"/>
    <s v="6.2.2.1.1.01.04.01.001 - Auxílio Transporte"/>
    <n v="309.39999999999998"/>
  </r>
  <r>
    <s v="12/2022"/>
    <m/>
    <m/>
    <m/>
    <m/>
    <m/>
    <x v="0"/>
    <s v="6.2.2.1.1.01.04.01.001 - Auxílio Transporte"/>
    <n v="142.80000000000001"/>
  </r>
  <r>
    <s v="12/2022"/>
    <m/>
    <m/>
    <m/>
    <m/>
    <m/>
    <x v="0"/>
    <s v="6.2.2.1.1.01.04.01.001 - Auxílio Transporte"/>
    <n v="464.8"/>
  </r>
  <r>
    <s v="12/2022"/>
    <m/>
    <m/>
    <m/>
    <m/>
    <m/>
    <x v="0"/>
    <s v="6.2.2.1.1.01.01.02.003 - PIS sobre Folha de Pagamento"/>
    <n v="4076.81"/>
  </r>
  <r>
    <s v="12/2022"/>
    <m/>
    <m/>
    <m/>
    <m/>
    <m/>
    <x v="0"/>
    <s v="6.2.2.1.1.01.01.02.003 - PIS sobre Folha de Pagamento"/>
    <n v="702.62"/>
  </r>
  <r>
    <s v="12/2022"/>
    <m/>
    <m/>
    <m/>
    <m/>
    <m/>
    <x v="0"/>
    <s v="6.2.2.1.1.01.01.02.003 - PIS sobre Folha de Pagamento"/>
    <n v="76.09"/>
  </r>
  <r>
    <s v="12/2022"/>
    <m/>
    <m/>
    <m/>
    <m/>
    <m/>
    <x v="0"/>
    <s v="6.2.2.1.1.01.01.02.003 - PIS sobre Folha de Pagamento"/>
    <n v="74.38"/>
  </r>
  <r>
    <s v="12/2022"/>
    <m/>
    <m/>
    <m/>
    <m/>
    <m/>
    <x v="0"/>
    <s v="6.2.2.1.1.01.01.02.003 - PIS sobre Folha de Pagamento"/>
    <n v="94.14"/>
  </r>
  <r>
    <s v="12/2022"/>
    <m/>
    <m/>
    <m/>
    <m/>
    <m/>
    <x v="0"/>
    <s v="6.2.2.1.1.01.01.02.003 - PIS sobre Folha de Pagamento"/>
    <n v="89.02"/>
  </r>
  <r>
    <s v="12/2022"/>
    <m/>
    <m/>
    <m/>
    <m/>
    <m/>
    <x v="0"/>
    <s v="6.2.2.1.1.01.01.02.003 - PIS sobre Folha de Pagamento"/>
    <n v="93.73"/>
  </r>
  <r>
    <s v="12/2022"/>
    <m/>
    <m/>
    <m/>
    <m/>
    <m/>
    <x v="0"/>
    <s v="6.2.2.1.1.01.01.02.003 - PIS sobre Folha de Pagamento"/>
    <n v="99.91"/>
  </r>
  <r>
    <s v="12/2022"/>
    <m/>
    <m/>
    <m/>
    <m/>
    <m/>
    <x v="0"/>
    <s v="6.2.2.1.1.01.01.02.003 - PIS sobre Folha de Pagamento"/>
    <n v="99.35"/>
  </r>
  <r>
    <s v="12/2022"/>
    <m/>
    <m/>
    <m/>
    <m/>
    <m/>
    <x v="0"/>
    <s v="6.2.2.1.1.01.01.02.003 - PIS sobre Folha de Pagamento"/>
    <n v="87.37"/>
  </r>
  <r>
    <s v="12/2022"/>
    <m/>
    <m/>
    <m/>
    <m/>
    <m/>
    <x v="0"/>
    <s v="6.2.2.1.1.01.01.02.003 - PIS sobre Folha de Pagamento"/>
    <n v="35.1"/>
  </r>
  <r>
    <s v="12/2022"/>
    <m/>
    <m/>
    <m/>
    <m/>
    <m/>
    <x v="0"/>
    <s v="6.2.2.1.1.01.01.02.003 - PIS sobre Folha de Pagamento"/>
    <n v="94.07"/>
  </r>
  <r>
    <s v="12/2022"/>
    <m/>
    <m/>
    <m/>
    <m/>
    <m/>
    <x v="0"/>
    <s v="6.2.2.1.1.01.01.02.003 - PIS sobre Folha de Pagamento"/>
    <n v="83.07"/>
  </r>
  <r>
    <s v="12/2022"/>
    <m/>
    <m/>
    <m/>
    <m/>
    <m/>
    <x v="0"/>
    <s v="6.2.2.1.1.01.01.02.003 - PIS sobre Folha de Pagamento"/>
    <n v="82.35"/>
  </r>
  <r>
    <s v="12/2022"/>
    <m/>
    <m/>
    <m/>
    <m/>
    <m/>
    <x v="0"/>
    <s v="6.2.2.1.1.01.01.02.003 - PIS sobre Folha de Pagamento"/>
    <n v="88.84"/>
  </r>
  <r>
    <s v="12/2022"/>
    <m/>
    <m/>
    <m/>
    <m/>
    <m/>
    <x v="0"/>
    <s v="6.2.2.1.1.01.01.02.002 - FGTS sobre Folha de Pagamento"/>
    <n v="2818.13"/>
  </r>
  <r>
    <s v="12/2022"/>
    <m/>
    <m/>
    <m/>
    <m/>
    <m/>
    <x v="0"/>
    <s v="6.2.2.1.1.01.01.02.002 - FGTS sobre Folha de Pagamento"/>
    <n v="4.92"/>
  </r>
  <r>
    <s v="12/2022"/>
    <m/>
    <m/>
    <m/>
    <m/>
    <m/>
    <x v="0"/>
    <s v="6.2.2.1.1.01.01.02.002 - FGTS sobre Folha de Pagamento"/>
    <n v="37.17"/>
  </r>
  <r>
    <s v="12/2022"/>
    <m/>
    <m/>
    <m/>
    <m/>
    <m/>
    <x v="0"/>
    <s v="6.2.2.1.1.01.01.02.002 - FGTS sobre Folha de Pagamento"/>
    <n v="143.22"/>
  </r>
  <r>
    <s v="12/2022"/>
    <m/>
    <m/>
    <m/>
    <m/>
    <m/>
    <x v="0"/>
    <s v="6.2.2.1.1.01.01.02.002 - FGTS sobre Folha de Pagamento"/>
    <n v="70.39"/>
  </r>
  <r>
    <s v="12/2022"/>
    <m/>
    <m/>
    <m/>
    <m/>
    <m/>
    <x v="0"/>
    <s v="6.2.2.1.1.01.01.02.002 - FGTS sobre Folha de Pagamento"/>
    <n v="103.63"/>
  </r>
  <r>
    <s v="12/2022"/>
    <m/>
    <m/>
    <m/>
    <m/>
    <m/>
    <x v="0"/>
    <s v="6.2.2.1.1.01.04.01.003 - Assistencia Odontologica"/>
    <n v="1383.75"/>
  </r>
  <r>
    <s v="12/2022"/>
    <m/>
    <m/>
    <m/>
    <m/>
    <m/>
    <x v="0"/>
    <s v="6.2.2.1.1.01.05.01 - Cota Parte do CFO"/>
    <n v="1047543.54"/>
  </r>
  <r>
    <s v="12/2022"/>
    <m/>
    <m/>
    <m/>
    <m/>
    <m/>
    <x v="0"/>
    <s v="6.2.2.1.1.01.04.04.002.021 - Suprimento de Fundos"/>
    <n v="306.2"/>
  </r>
  <r>
    <s v="12/2022"/>
    <m/>
    <m/>
    <m/>
    <m/>
    <m/>
    <x v="0"/>
    <s v="6.2.2.1.1.01.11.01 - Despesas de Exercícios Anteriores"/>
    <n v="2087.67"/>
  </r>
  <r>
    <s v="12/2022"/>
    <m/>
    <m/>
    <m/>
    <m/>
    <m/>
    <x v="0"/>
    <s v="6.2.2.1.1.01.04.01.003 - Assistencia Odontologica"/>
    <n v="14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5169E0-A93B-4AEB-9B1A-1D6907EF76F6}" name="Tabela dinâmica3" cacheId="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C219:D222" firstHeaderRow="1" firstDataRow="1" firstDataCol="1"/>
  <pivotFields count="9"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dataField="1" numFmtId="165" showAll="0"/>
  </pivotFields>
  <rowFields count="1">
    <field x="6"/>
  </rowFields>
  <rowItems count="3">
    <i>
      <x/>
    </i>
    <i>
      <x v="1"/>
    </i>
    <i t="grand">
      <x/>
    </i>
  </rowItems>
  <colItems count="1">
    <i/>
  </colItems>
  <dataFields count="1">
    <dataField name="Soma de VALOR DA MOVIMENTAÇÃO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romg.org.br/baixar_documento/19812" TargetMode="External"/><Relationship Id="rId2" Type="http://schemas.openxmlformats.org/officeDocument/2006/relationships/hyperlink" Target="https://transparencia.cromg.org.br/baixar_documento/19807" TargetMode="Externa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romg.org.br/baixar_documento/19225" TargetMode="External"/><Relationship Id="rId13" Type="http://schemas.openxmlformats.org/officeDocument/2006/relationships/hyperlink" Target="https://transparencia.cromg.org.br/baixar_documento/19377" TargetMode="External"/><Relationship Id="rId18" Type="http://schemas.openxmlformats.org/officeDocument/2006/relationships/hyperlink" Target="https://transparencia.cromg.org.br/baixar_documento/19210" TargetMode="External"/><Relationship Id="rId3" Type="http://schemas.openxmlformats.org/officeDocument/2006/relationships/hyperlink" Target="https://transparencia.cromg.org.br/baixar_documento/19177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s://transparencia.cromg.org.br/baixar_documento/19210" TargetMode="External"/><Relationship Id="rId12" Type="http://schemas.openxmlformats.org/officeDocument/2006/relationships/hyperlink" Target="https://transparencia.cromg.org.br/baixar_documento/19400" TargetMode="External"/><Relationship Id="rId17" Type="http://schemas.openxmlformats.org/officeDocument/2006/relationships/hyperlink" Target="https://transparencia.cromg.org.br/baixar_documento/19115" TargetMode="External"/><Relationship Id="rId2" Type="http://schemas.openxmlformats.org/officeDocument/2006/relationships/hyperlink" Target="https://transparencia.cromg.org.br/baixar_documento/19149" TargetMode="External"/><Relationship Id="rId16" Type="http://schemas.openxmlformats.org/officeDocument/2006/relationships/hyperlink" Target="https://transparencia.cromg.org.br/baixar_documento/19807" TargetMode="External"/><Relationship Id="rId20" Type="http://schemas.openxmlformats.org/officeDocument/2006/relationships/hyperlink" Target="https://transparencia.cromg.org.br/baixar_documento/19812" TargetMode="External"/><Relationship Id="rId1" Type="http://schemas.openxmlformats.org/officeDocument/2006/relationships/hyperlink" Target="https://transparencia.cromg.org.br/baixar_documento/19117" TargetMode="External"/><Relationship Id="rId6" Type="http://schemas.openxmlformats.org/officeDocument/2006/relationships/hyperlink" Target="https://transparencia.cromg.org.br/baixar_documento/19210" TargetMode="External"/><Relationship Id="rId11" Type="http://schemas.openxmlformats.org/officeDocument/2006/relationships/hyperlink" Target="https://transparencia.cromg.org.br/baixar_documento/19401" TargetMode="External"/><Relationship Id="rId5" Type="http://schemas.openxmlformats.org/officeDocument/2006/relationships/hyperlink" Target="https://transparencia.cromg.org.br/baixar_documento/19210" TargetMode="External"/><Relationship Id="rId15" Type="http://schemas.openxmlformats.org/officeDocument/2006/relationships/hyperlink" Target="https://transparencia.cromg.org.br/baixar_documento/19655" TargetMode="External"/><Relationship Id="rId10" Type="http://schemas.openxmlformats.org/officeDocument/2006/relationships/hyperlink" Target="https://transparencia.cromg.org.br/baixar_documento/19115" TargetMode="External"/><Relationship Id="rId19" Type="http://schemas.openxmlformats.org/officeDocument/2006/relationships/hyperlink" Target="https://transparencia.cromg.org.br/baixar_documento/19805" TargetMode="External"/><Relationship Id="rId4" Type="http://schemas.openxmlformats.org/officeDocument/2006/relationships/hyperlink" Target="https://transparencia.cromg.org.br/baixar_documento/19210" TargetMode="External"/><Relationship Id="rId9" Type="http://schemas.openxmlformats.org/officeDocument/2006/relationships/hyperlink" Target="https://transparencia.cromg.org.br/baixar_documento/19297" TargetMode="External"/><Relationship Id="rId14" Type="http://schemas.openxmlformats.org/officeDocument/2006/relationships/hyperlink" Target="https://transparencia.cromg.org.br/baixar_documento/19356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romg.org.br/baixar_documento/19621" TargetMode="External"/><Relationship Id="rId13" Type="http://schemas.openxmlformats.org/officeDocument/2006/relationships/hyperlink" Target="https://transparencia.cromg.org.br/baixar_documento/19210" TargetMode="External"/><Relationship Id="rId3" Type="http://schemas.openxmlformats.org/officeDocument/2006/relationships/hyperlink" Target="https://transparencia.cromg.org.br/baixar_documento/19227" TargetMode="External"/><Relationship Id="rId7" Type="http://schemas.openxmlformats.org/officeDocument/2006/relationships/hyperlink" Target="https://transparencia.cromg.org.br/baixar_documento/19444" TargetMode="External"/><Relationship Id="rId12" Type="http://schemas.openxmlformats.org/officeDocument/2006/relationships/hyperlink" Target="https://transparencia.cromg.org.br/baixar_documento/19210" TargetMode="External"/><Relationship Id="rId2" Type="http://schemas.openxmlformats.org/officeDocument/2006/relationships/hyperlink" Target="https://transparencia.cromg.org.br/baixar_documento/19157" TargetMode="External"/><Relationship Id="rId1" Type="http://schemas.openxmlformats.org/officeDocument/2006/relationships/hyperlink" Target="https://transparencia.cromg.org.br/baixar_documento/19135" TargetMode="External"/><Relationship Id="rId6" Type="http://schemas.openxmlformats.org/officeDocument/2006/relationships/hyperlink" Target="https://transparencia.cromg.org.br/baixar_documento/19574" TargetMode="External"/><Relationship Id="rId11" Type="http://schemas.openxmlformats.org/officeDocument/2006/relationships/hyperlink" Target="https://transparencia.cromg.org.br/baixar_documento/19230" TargetMode="External"/><Relationship Id="rId5" Type="http://schemas.openxmlformats.org/officeDocument/2006/relationships/hyperlink" Target="https://transparencia.cromg.org.br/baixar_documento/19778" TargetMode="External"/><Relationship Id="rId10" Type="http://schemas.openxmlformats.org/officeDocument/2006/relationships/hyperlink" Target="https://transparencia.cromg.org.br/baixar_documento/19375" TargetMode="External"/><Relationship Id="rId4" Type="http://schemas.openxmlformats.org/officeDocument/2006/relationships/hyperlink" Target="https://transparencia.cromg.org.br/baixar_documento/19789" TargetMode="External"/><Relationship Id="rId9" Type="http://schemas.openxmlformats.org/officeDocument/2006/relationships/hyperlink" Target="https://transparencia.cromg.org.br/baixar_documento/19394" TargetMode="External"/><Relationship Id="rId1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F524-B5CC-47E0-AAD5-1152F8FE805F}">
  <dimension ref="B1:N236"/>
  <sheetViews>
    <sheetView tabSelected="1" zoomScale="90" zoomScaleNormal="90" workbookViewId="0">
      <pane ySplit="4" topLeftCell="A187" activePane="bottomLeft" state="frozen"/>
      <selection pane="bottomLeft" activeCell="C225" sqref="C225"/>
    </sheetView>
  </sheetViews>
  <sheetFormatPr defaultRowHeight="12.75" x14ac:dyDescent="0.2"/>
  <cols>
    <col min="1" max="1" width="0.85546875" style="1" customWidth="1"/>
    <col min="2" max="2" width="16.7109375" style="1" hidden="1" customWidth="1"/>
    <col min="3" max="3" width="18.140625" style="1" bestFit="1" customWidth="1"/>
    <col min="4" max="4" width="18" style="1" customWidth="1"/>
    <col min="5" max="5" width="12.140625" style="18" bestFit="1" customWidth="1"/>
    <col min="6" max="6" width="12.85546875" style="1" bestFit="1" customWidth="1"/>
    <col min="7" max="7" width="12" style="1" customWidth="1"/>
    <col min="8" max="8" width="12.28515625" style="2" bestFit="1" customWidth="1"/>
    <col min="9" max="9" width="12.28515625" style="2" customWidth="1"/>
    <col min="10" max="10" width="88.7109375" style="1" bestFit="1" customWidth="1"/>
    <col min="11" max="11" width="15.7109375" style="4" customWidth="1"/>
    <col min="12" max="12" width="9.140625" style="1" hidden="1" customWidth="1"/>
    <col min="13" max="13" width="17.5703125" style="1" customWidth="1"/>
    <col min="14" max="16384" width="9.140625" style="1"/>
  </cols>
  <sheetData>
    <row r="1" spans="2:14" ht="5.25" customHeight="1" x14ac:dyDescent="0.2"/>
    <row r="2" spans="2:14" x14ac:dyDescent="0.2"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2:14" ht="3.75" customHeight="1" thickBot="1" x14ac:dyDescent="0.25"/>
    <row r="4" spans="2:14" ht="51.75" thickBot="1" x14ac:dyDescent="0.3">
      <c r="B4" s="90" t="s">
        <v>63</v>
      </c>
      <c r="C4" s="91" t="s">
        <v>441</v>
      </c>
      <c r="D4" s="91" t="s">
        <v>1</v>
      </c>
      <c r="E4" s="92" t="s">
        <v>232</v>
      </c>
      <c r="F4" s="117" t="s">
        <v>243</v>
      </c>
      <c r="G4" s="116" t="s">
        <v>282</v>
      </c>
      <c r="H4" s="93" t="s">
        <v>10</v>
      </c>
      <c r="I4" s="358" t="s">
        <v>439</v>
      </c>
      <c r="J4" s="94" t="s">
        <v>7</v>
      </c>
      <c r="K4" s="95" t="s">
        <v>270</v>
      </c>
      <c r="N4"/>
    </row>
    <row r="5" spans="2:14" ht="15" customHeight="1" x14ac:dyDescent="0.25">
      <c r="B5" s="136" t="s">
        <v>198</v>
      </c>
      <c r="C5" s="136" t="s">
        <v>94</v>
      </c>
      <c r="D5" s="317" t="s">
        <v>229</v>
      </c>
      <c r="E5" s="179" t="s">
        <v>249</v>
      </c>
      <c r="F5" s="154" t="s">
        <v>283</v>
      </c>
      <c r="G5" s="183">
        <v>44909</v>
      </c>
      <c r="H5" s="157" t="s">
        <v>103</v>
      </c>
      <c r="I5" s="359" t="s">
        <v>438</v>
      </c>
      <c r="J5" s="99" t="s">
        <v>134</v>
      </c>
      <c r="K5" s="137">
        <v>-123910.86</v>
      </c>
      <c r="N5"/>
    </row>
    <row r="6" spans="2:14" ht="15" x14ac:dyDescent="0.25">
      <c r="B6" s="15" t="s">
        <v>199</v>
      </c>
      <c r="C6" s="15" t="s">
        <v>94</v>
      </c>
      <c r="D6" s="318"/>
      <c r="E6" s="180"/>
      <c r="F6" s="155"/>
      <c r="G6" s="184"/>
      <c r="H6" s="158"/>
      <c r="I6" s="359" t="s">
        <v>438</v>
      </c>
      <c r="J6" s="11" t="s">
        <v>214</v>
      </c>
      <c r="K6" s="16">
        <v>-25000</v>
      </c>
      <c r="N6"/>
    </row>
    <row r="7" spans="2:14" ht="15" x14ac:dyDescent="0.25">
      <c r="B7" s="15" t="s">
        <v>200</v>
      </c>
      <c r="C7" s="15" t="s">
        <v>94</v>
      </c>
      <c r="D7" s="318"/>
      <c r="E7" s="180"/>
      <c r="F7" s="155"/>
      <c r="G7" s="184"/>
      <c r="H7" s="158"/>
      <c r="I7" s="359" t="s">
        <v>438</v>
      </c>
      <c r="J7" s="11" t="s">
        <v>215</v>
      </c>
      <c r="K7" s="16">
        <v>-5000</v>
      </c>
      <c r="N7"/>
    </row>
    <row r="8" spans="2:14" ht="15" x14ac:dyDescent="0.25">
      <c r="B8" s="15" t="s">
        <v>201</v>
      </c>
      <c r="C8" s="15" t="s">
        <v>94</v>
      </c>
      <c r="D8" s="318"/>
      <c r="E8" s="180"/>
      <c r="F8" s="155"/>
      <c r="G8" s="184"/>
      <c r="H8" s="158"/>
      <c r="I8" s="359" t="s">
        <v>438</v>
      </c>
      <c r="J8" s="11" t="s">
        <v>187</v>
      </c>
      <c r="K8" s="16">
        <v>-6000</v>
      </c>
      <c r="N8"/>
    </row>
    <row r="9" spans="2:14" ht="15" x14ac:dyDescent="0.25">
      <c r="B9" s="15" t="s">
        <v>202</v>
      </c>
      <c r="C9" s="15" t="s">
        <v>94</v>
      </c>
      <c r="D9" s="318"/>
      <c r="E9" s="180"/>
      <c r="F9" s="155"/>
      <c r="G9" s="184"/>
      <c r="H9" s="158"/>
      <c r="I9" s="359" t="s">
        <v>438</v>
      </c>
      <c r="J9" s="11" t="s">
        <v>188</v>
      </c>
      <c r="K9" s="16">
        <v>-15000</v>
      </c>
      <c r="N9"/>
    </row>
    <row r="10" spans="2:14" ht="15" x14ac:dyDescent="0.25">
      <c r="B10" s="15" t="s">
        <v>203</v>
      </c>
      <c r="C10" s="15" t="s">
        <v>94</v>
      </c>
      <c r="D10" s="318"/>
      <c r="E10" s="180"/>
      <c r="F10" s="155"/>
      <c r="G10" s="184"/>
      <c r="H10" s="158"/>
      <c r="I10" s="359" t="s">
        <v>438</v>
      </c>
      <c r="J10" s="11" t="s">
        <v>216</v>
      </c>
      <c r="K10" s="16">
        <v>-4000</v>
      </c>
      <c r="N10"/>
    </row>
    <row r="11" spans="2:14" ht="15" x14ac:dyDescent="0.25">
      <c r="B11" s="15" t="s">
        <v>204</v>
      </c>
      <c r="C11" s="15" t="s">
        <v>94</v>
      </c>
      <c r="D11" s="318"/>
      <c r="E11" s="180"/>
      <c r="F11" s="155"/>
      <c r="G11" s="184"/>
      <c r="H11" s="158"/>
      <c r="I11" s="359" t="s">
        <v>438</v>
      </c>
      <c r="J11" s="11" t="s">
        <v>190</v>
      </c>
      <c r="K11" s="16">
        <v>-29161.7</v>
      </c>
      <c r="N11"/>
    </row>
    <row r="12" spans="2:14" ht="15" x14ac:dyDescent="0.25">
      <c r="B12" s="15" t="s">
        <v>205</v>
      </c>
      <c r="C12" s="15" t="s">
        <v>94</v>
      </c>
      <c r="D12" s="318"/>
      <c r="E12" s="180"/>
      <c r="F12" s="155"/>
      <c r="G12" s="184"/>
      <c r="H12" s="158"/>
      <c r="I12" s="359" t="s">
        <v>438</v>
      </c>
      <c r="J12" s="11" t="s">
        <v>191</v>
      </c>
      <c r="K12" s="16">
        <v>-10000</v>
      </c>
      <c r="N12"/>
    </row>
    <row r="13" spans="2:14" ht="15" x14ac:dyDescent="0.25">
      <c r="B13" s="15" t="s">
        <v>206</v>
      </c>
      <c r="C13" s="15" t="s">
        <v>94</v>
      </c>
      <c r="D13" s="318"/>
      <c r="E13" s="180"/>
      <c r="F13" s="155"/>
      <c r="G13" s="184"/>
      <c r="H13" s="158"/>
      <c r="I13" s="359" t="s">
        <v>438</v>
      </c>
      <c r="J13" s="11" t="s">
        <v>217</v>
      </c>
      <c r="K13" s="16">
        <v>-3000</v>
      </c>
      <c r="N13"/>
    </row>
    <row r="14" spans="2:14" ht="15" x14ac:dyDescent="0.25">
      <c r="B14" s="15" t="s">
        <v>207</v>
      </c>
      <c r="C14" s="15" t="s">
        <v>94</v>
      </c>
      <c r="D14" s="318"/>
      <c r="E14" s="180"/>
      <c r="F14" s="155"/>
      <c r="G14" s="184"/>
      <c r="H14" s="158"/>
      <c r="I14" s="359" t="s">
        <v>438</v>
      </c>
      <c r="J14" s="11" t="s">
        <v>15</v>
      </c>
      <c r="K14" s="16">
        <v>-235</v>
      </c>
      <c r="N14"/>
    </row>
    <row r="15" spans="2:14" ht="15" x14ac:dyDescent="0.25">
      <c r="B15" s="15" t="s">
        <v>208</v>
      </c>
      <c r="C15" s="15" t="s">
        <v>94</v>
      </c>
      <c r="D15" s="318"/>
      <c r="E15" s="180"/>
      <c r="F15" s="155"/>
      <c r="G15" s="184"/>
      <c r="H15" s="158"/>
      <c r="I15" s="359" t="s">
        <v>438</v>
      </c>
      <c r="J15" s="11" t="s">
        <v>218</v>
      </c>
      <c r="K15" s="16">
        <v>-95818.26</v>
      </c>
      <c r="N15"/>
    </row>
    <row r="16" spans="2:14" ht="15" x14ac:dyDescent="0.25">
      <c r="B16" s="15" t="s">
        <v>209</v>
      </c>
      <c r="C16" s="15" t="s">
        <v>94</v>
      </c>
      <c r="D16" s="318"/>
      <c r="E16" s="180"/>
      <c r="F16" s="155"/>
      <c r="G16" s="184"/>
      <c r="H16" s="158"/>
      <c r="I16" s="359" t="s">
        <v>438</v>
      </c>
      <c r="J16" s="11" t="s">
        <v>42</v>
      </c>
      <c r="K16" s="16">
        <v>-11100</v>
      </c>
      <c r="N16"/>
    </row>
    <row r="17" spans="2:14" ht="15" x14ac:dyDescent="0.25">
      <c r="B17" s="15" t="s">
        <v>210</v>
      </c>
      <c r="C17" s="15" t="s">
        <v>94</v>
      </c>
      <c r="D17" s="318"/>
      <c r="E17" s="180"/>
      <c r="F17" s="155"/>
      <c r="G17" s="184"/>
      <c r="H17" s="158"/>
      <c r="I17" s="359" t="s">
        <v>438</v>
      </c>
      <c r="J17" s="11" t="s">
        <v>24</v>
      </c>
      <c r="K17" s="16">
        <v>-64423.78</v>
      </c>
      <c r="N17"/>
    </row>
    <row r="18" spans="2:14" ht="15" x14ac:dyDescent="0.25">
      <c r="B18" s="15" t="s">
        <v>211</v>
      </c>
      <c r="C18" s="15" t="s">
        <v>94</v>
      </c>
      <c r="D18" s="318"/>
      <c r="E18" s="180"/>
      <c r="F18" s="155"/>
      <c r="G18" s="184"/>
      <c r="H18" s="158"/>
      <c r="I18" s="361" t="s">
        <v>440</v>
      </c>
      <c r="J18" s="11" t="s">
        <v>146</v>
      </c>
      <c r="K18" s="16">
        <v>-100000</v>
      </c>
      <c r="N18"/>
    </row>
    <row r="19" spans="2:14" ht="15" x14ac:dyDescent="0.25">
      <c r="B19" s="15" t="s">
        <v>212</v>
      </c>
      <c r="C19" s="15" t="s">
        <v>94</v>
      </c>
      <c r="D19" s="318"/>
      <c r="E19" s="180"/>
      <c r="F19" s="155"/>
      <c r="G19" s="184"/>
      <c r="H19" s="158"/>
      <c r="I19" s="361" t="s">
        <v>440</v>
      </c>
      <c r="J19" s="11" t="s">
        <v>33</v>
      </c>
      <c r="K19" s="16">
        <v>-9972.25</v>
      </c>
      <c r="N19"/>
    </row>
    <row r="20" spans="2:14" ht="15.75" thickBot="1" x14ac:dyDescent="0.3">
      <c r="B20" s="138" t="s">
        <v>213</v>
      </c>
      <c r="C20" s="138" t="s">
        <v>94</v>
      </c>
      <c r="D20" s="319"/>
      <c r="E20" s="181"/>
      <c r="F20" s="156"/>
      <c r="G20" s="185"/>
      <c r="H20" s="159"/>
      <c r="I20" s="362" t="s">
        <v>440</v>
      </c>
      <c r="J20" s="103" t="s">
        <v>219</v>
      </c>
      <c r="K20" s="139">
        <v>-4286</v>
      </c>
      <c r="N20"/>
    </row>
    <row r="21" spans="2:14" ht="13.5" customHeight="1" x14ac:dyDescent="0.25">
      <c r="B21" s="15" t="s">
        <v>221</v>
      </c>
      <c r="C21" s="15" t="s">
        <v>94</v>
      </c>
      <c r="D21" s="318" t="s">
        <v>230</v>
      </c>
      <c r="E21" s="182" t="s">
        <v>285</v>
      </c>
      <c r="F21" s="155" t="s">
        <v>286</v>
      </c>
      <c r="G21" s="184">
        <v>44909</v>
      </c>
      <c r="H21" s="195" t="s">
        <v>95</v>
      </c>
      <c r="I21" s="361" t="s">
        <v>440</v>
      </c>
      <c r="J21" s="11" t="s">
        <v>225</v>
      </c>
      <c r="K21" s="17">
        <v>170000</v>
      </c>
      <c r="N21"/>
    </row>
    <row r="22" spans="2:14" ht="13.5" customHeight="1" x14ac:dyDescent="0.2">
      <c r="B22" s="15" t="s">
        <v>222</v>
      </c>
      <c r="C22" s="15" t="s">
        <v>94</v>
      </c>
      <c r="D22" s="318"/>
      <c r="E22" s="180"/>
      <c r="F22" s="155"/>
      <c r="G22" s="184"/>
      <c r="H22" s="195"/>
      <c r="I22" s="359" t="s">
        <v>438</v>
      </c>
      <c r="J22" s="11" t="s">
        <v>226</v>
      </c>
      <c r="K22" s="17">
        <v>6000</v>
      </c>
    </row>
    <row r="23" spans="2:14" ht="13.5" customHeight="1" x14ac:dyDescent="0.2">
      <c r="B23" s="15" t="s">
        <v>223</v>
      </c>
      <c r="C23" s="15" t="s">
        <v>94</v>
      </c>
      <c r="D23" s="318"/>
      <c r="E23" s="180"/>
      <c r="F23" s="155"/>
      <c r="G23" s="184"/>
      <c r="H23" s="195"/>
      <c r="I23" s="359" t="s">
        <v>438</v>
      </c>
      <c r="J23" s="11" t="s">
        <v>227</v>
      </c>
      <c r="K23" s="17">
        <v>5000</v>
      </c>
    </row>
    <row r="24" spans="2:14" ht="13.5" customHeight="1" x14ac:dyDescent="0.2">
      <c r="B24" s="15" t="s">
        <v>224</v>
      </c>
      <c r="C24" s="15" t="s">
        <v>94</v>
      </c>
      <c r="D24" s="318"/>
      <c r="E24" s="180"/>
      <c r="F24" s="155"/>
      <c r="G24" s="184"/>
      <c r="H24" s="195"/>
      <c r="I24" s="359" t="s">
        <v>438</v>
      </c>
      <c r="J24" s="11" t="s">
        <v>155</v>
      </c>
      <c r="K24" s="17">
        <v>50000</v>
      </c>
    </row>
    <row r="25" spans="2:14" ht="13.5" customHeight="1" x14ac:dyDescent="0.2">
      <c r="B25" s="15" t="s">
        <v>228</v>
      </c>
      <c r="C25" s="15" t="s">
        <v>94</v>
      </c>
      <c r="D25" s="318"/>
      <c r="E25" s="180"/>
      <c r="F25" s="155"/>
      <c r="G25" s="184"/>
      <c r="H25" s="195"/>
      <c r="I25" s="359" t="s">
        <v>438</v>
      </c>
      <c r="J25" s="11" t="s">
        <v>20</v>
      </c>
      <c r="K25" s="17">
        <v>78751.100000000006</v>
      </c>
    </row>
    <row r="26" spans="2:14" ht="13.5" customHeight="1" thickBot="1" x14ac:dyDescent="0.25">
      <c r="B26" s="135" t="s">
        <v>240</v>
      </c>
      <c r="C26" s="135" t="s">
        <v>94</v>
      </c>
      <c r="D26" s="319"/>
      <c r="E26" s="181"/>
      <c r="F26" s="156"/>
      <c r="G26" s="185"/>
      <c r="H26" s="196"/>
      <c r="I26" s="360" t="s">
        <v>438</v>
      </c>
      <c r="J26" s="103" t="s">
        <v>41</v>
      </c>
      <c r="K26" s="142">
        <v>197156.75</v>
      </c>
    </row>
    <row r="27" spans="2:14" ht="13.5" customHeight="1" x14ac:dyDescent="0.2">
      <c r="B27" s="143" t="s">
        <v>287</v>
      </c>
      <c r="C27" s="143" t="s">
        <v>94</v>
      </c>
      <c r="D27" s="317" t="s">
        <v>123</v>
      </c>
      <c r="E27" s="182" t="s">
        <v>376</v>
      </c>
      <c r="F27" s="154" t="s">
        <v>377</v>
      </c>
      <c r="G27" s="224">
        <v>44980</v>
      </c>
      <c r="H27" s="157" t="s">
        <v>103</v>
      </c>
      <c r="I27" s="359" t="s">
        <v>438</v>
      </c>
      <c r="J27" s="99" t="s">
        <v>187</v>
      </c>
      <c r="K27" s="17">
        <v>-456</v>
      </c>
    </row>
    <row r="28" spans="2:14" ht="13.5" customHeight="1" x14ac:dyDescent="0.2">
      <c r="B28" s="14" t="s">
        <v>288</v>
      </c>
      <c r="C28" s="14" t="s">
        <v>94</v>
      </c>
      <c r="D28" s="318"/>
      <c r="E28" s="231"/>
      <c r="F28" s="155"/>
      <c r="G28" s="225"/>
      <c r="H28" s="158"/>
      <c r="I28" s="359" t="s">
        <v>438</v>
      </c>
      <c r="J28" s="11" t="s">
        <v>188</v>
      </c>
      <c r="K28" s="17">
        <v>-6411.4</v>
      </c>
    </row>
    <row r="29" spans="2:14" ht="13.5" customHeight="1" x14ac:dyDescent="0.2">
      <c r="B29" s="14" t="s">
        <v>289</v>
      </c>
      <c r="C29" s="14" t="s">
        <v>94</v>
      </c>
      <c r="D29" s="318"/>
      <c r="E29" s="231"/>
      <c r="F29" s="155"/>
      <c r="G29" s="225"/>
      <c r="H29" s="158"/>
      <c r="I29" s="359" t="s">
        <v>438</v>
      </c>
      <c r="J29" s="11" t="s">
        <v>215</v>
      </c>
      <c r="K29" s="17">
        <v>-2432.19</v>
      </c>
    </row>
    <row r="30" spans="2:14" ht="13.5" customHeight="1" x14ac:dyDescent="0.2">
      <c r="B30" s="14" t="s">
        <v>290</v>
      </c>
      <c r="C30" s="14" t="s">
        <v>94</v>
      </c>
      <c r="D30" s="318"/>
      <c r="E30" s="231"/>
      <c r="F30" s="155"/>
      <c r="G30" s="225"/>
      <c r="H30" s="158"/>
      <c r="I30" s="359" t="s">
        <v>438</v>
      </c>
      <c r="J30" s="11" t="s">
        <v>216</v>
      </c>
      <c r="K30" s="17">
        <v>-550</v>
      </c>
    </row>
    <row r="31" spans="2:14" ht="13.5" customHeight="1" x14ac:dyDescent="0.2">
      <c r="B31" s="14" t="s">
        <v>291</v>
      </c>
      <c r="C31" s="14" t="s">
        <v>94</v>
      </c>
      <c r="D31" s="318"/>
      <c r="E31" s="231"/>
      <c r="F31" s="155"/>
      <c r="G31" s="225"/>
      <c r="H31" s="158"/>
      <c r="I31" s="359" t="s">
        <v>438</v>
      </c>
      <c r="J31" s="11" t="s">
        <v>190</v>
      </c>
      <c r="K31" s="17">
        <v>-3704</v>
      </c>
    </row>
    <row r="32" spans="2:14" ht="13.5" customHeight="1" x14ac:dyDescent="0.2">
      <c r="B32" s="14" t="s">
        <v>292</v>
      </c>
      <c r="C32" s="14" t="s">
        <v>94</v>
      </c>
      <c r="D32" s="318"/>
      <c r="E32" s="231"/>
      <c r="F32" s="155"/>
      <c r="G32" s="225"/>
      <c r="H32" s="158"/>
      <c r="I32" s="361" t="s">
        <v>440</v>
      </c>
      <c r="J32" s="11" t="s">
        <v>225</v>
      </c>
      <c r="K32" s="17">
        <v>-74486.38</v>
      </c>
    </row>
    <row r="33" spans="2:11" ht="13.5" customHeight="1" x14ac:dyDescent="0.2">
      <c r="B33" s="14" t="s">
        <v>293</v>
      </c>
      <c r="C33" s="14" t="s">
        <v>94</v>
      </c>
      <c r="D33" s="318"/>
      <c r="E33" s="231"/>
      <c r="F33" s="155"/>
      <c r="G33" s="225"/>
      <c r="H33" s="158"/>
      <c r="I33" s="361" t="s">
        <v>440</v>
      </c>
      <c r="J33" s="11" t="s">
        <v>146</v>
      </c>
      <c r="K33" s="17">
        <v>-53446.2</v>
      </c>
    </row>
    <row r="34" spans="2:11" ht="13.5" customHeight="1" x14ac:dyDescent="0.2">
      <c r="B34" s="14" t="s">
        <v>294</v>
      </c>
      <c r="C34" s="14" t="s">
        <v>94</v>
      </c>
      <c r="D34" s="318"/>
      <c r="E34" s="231"/>
      <c r="F34" s="155"/>
      <c r="G34" s="225"/>
      <c r="H34" s="158"/>
      <c r="I34" s="361" t="s">
        <v>440</v>
      </c>
      <c r="J34" s="11" t="s">
        <v>32</v>
      </c>
      <c r="K34" s="17">
        <v>-5648.6</v>
      </c>
    </row>
    <row r="35" spans="2:11" ht="13.5" customHeight="1" x14ac:dyDescent="0.2">
      <c r="B35" s="14" t="s">
        <v>295</v>
      </c>
      <c r="C35" s="14" t="s">
        <v>94</v>
      </c>
      <c r="D35" s="318"/>
      <c r="E35" s="231"/>
      <c r="F35" s="155"/>
      <c r="G35" s="225"/>
      <c r="H35" s="158"/>
      <c r="I35" s="359" t="s">
        <v>438</v>
      </c>
      <c r="J35" s="11" t="s">
        <v>379</v>
      </c>
      <c r="K35" s="17">
        <v>-4934.43</v>
      </c>
    </row>
    <row r="36" spans="2:11" ht="13.5" customHeight="1" x14ac:dyDescent="0.2">
      <c r="B36" s="14" t="s">
        <v>296</v>
      </c>
      <c r="C36" s="14" t="s">
        <v>94</v>
      </c>
      <c r="D36" s="318"/>
      <c r="E36" s="231"/>
      <c r="F36" s="155"/>
      <c r="G36" s="225"/>
      <c r="H36" s="158"/>
      <c r="I36" s="359" t="s">
        <v>438</v>
      </c>
      <c r="J36" s="11" t="s">
        <v>380</v>
      </c>
      <c r="K36" s="17">
        <v>-1500</v>
      </c>
    </row>
    <row r="37" spans="2:11" ht="13.5" customHeight="1" x14ac:dyDescent="0.2">
      <c r="B37" s="14" t="s">
        <v>297</v>
      </c>
      <c r="C37" s="14" t="s">
        <v>94</v>
      </c>
      <c r="D37" s="318"/>
      <c r="E37" s="231"/>
      <c r="F37" s="155"/>
      <c r="G37" s="225"/>
      <c r="H37" s="158"/>
      <c r="I37" s="359" t="s">
        <v>438</v>
      </c>
      <c r="J37" s="11" t="s">
        <v>145</v>
      </c>
      <c r="K37" s="17">
        <v>-44020.75</v>
      </c>
    </row>
    <row r="38" spans="2:11" ht="13.5" customHeight="1" x14ac:dyDescent="0.2">
      <c r="B38" s="14" t="s">
        <v>298</v>
      </c>
      <c r="C38" s="14" t="s">
        <v>94</v>
      </c>
      <c r="D38" s="318"/>
      <c r="E38" s="231"/>
      <c r="F38" s="155"/>
      <c r="G38" s="225"/>
      <c r="H38" s="158"/>
      <c r="I38" s="359" t="s">
        <v>438</v>
      </c>
      <c r="J38" s="11" t="s">
        <v>152</v>
      </c>
      <c r="K38" s="17">
        <v>-1947.5</v>
      </c>
    </row>
    <row r="39" spans="2:11" ht="13.5" customHeight="1" x14ac:dyDescent="0.2">
      <c r="B39" s="14" t="s">
        <v>299</v>
      </c>
      <c r="C39" s="14" t="s">
        <v>94</v>
      </c>
      <c r="D39" s="318"/>
      <c r="E39" s="231"/>
      <c r="F39" s="155"/>
      <c r="G39" s="225"/>
      <c r="H39" s="158"/>
      <c r="I39" s="359" t="s">
        <v>438</v>
      </c>
      <c r="J39" s="11" t="s">
        <v>152</v>
      </c>
      <c r="K39" s="17">
        <v>-11537.98</v>
      </c>
    </row>
    <row r="40" spans="2:11" ht="13.5" customHeight="1" x14ac:dyDescent="0.2">
      <c r="B40" s="14" t="s">
        <v>300</v>
      </c>
      <c r="C40" s="14" t="s">
        <v>94</v>
      </c>
      <c r="D40" s="318"/>
      <c r="E40" s="231"/>
      <c r="F40" s="155"/>
      <c r="G40" s="225"/>
      <c r="H40" s="158"/>
      <c r="I40" s="359" t="s">
        <v>438</v>
      </c>
      <c r="J40" s="11" t="s">
        <v>381</v>
      </c>
      <c r="K40" s="17">
        <v>-66359.67</v>
      </c>
    </row>
    <row r="41" spans="2:11" ht="13.5" customHeight="1" x14ac:dyDescent="0.2">
      <c r="B41" s="14" t="s">
        <v>301</v>
      </c>
      <c r="C41" s="14" t="s">
        <v>94</v>
      </c>
      <c r="D41" s="318"/>
      <c r="E41" s="231"/>
      <c r="F41" s="155"/>
      <c r="G41" s="225"/>
      <c r="H41" s="158"/>
      <c r="I41" s="359" t="s">
        <v>438</v>
      </c>
      <c r="J41" s="11" t="s">
        <v>382</v>
      </c>
      <c r="K41" s="17">
        <v>-15799.6</v>
      </c>
    </row>
    <row r="42" spans="2:11" ht="13.5" customHeight="1" x14ac:dyDescent="0.2">
      <c r="B42" s="14" t="s">
        <v>302</v>
      </c>
      <c r="C42" s="14" t="s">
        <v>94</v>
      </c>
      <c r="D42" s="318"/>
      <c r="E42" s="231"/>
      <c r="F42" s="155"/>
      <c r="G42" s="225"/>
      <c r="H42" s="158"/>
      <c r="I42" s="359" t="s">
        <v>438</v>
      </c>
      <c r="J42" s="11" t="s">
        <v>382</v>
      </c>
      <c r="K42" s="17">
        <v>-779.73</v>
      </c>
    </row>
    <row r="43" spans="2:11" ht="13.5" customHeight="1" x14ac:dyDescent="0.2">
      <c r="B43" s="14" t="s">
        <v>303</v>
      </c>
      <c r="C43" s="14" t="s">
        <v>94</v>
      </c>
      <c r="D43" s="318"/>
      <c r="E43" s="231"/>
      <c r="F43" s="155"/>
      <c r="G43" s="225"/>
      <c r="H43" s="158"/>
      <c r="I43" s="359" t="s">
        <v>438</v>
      </c>
      <c r="J43" s="11" t="s">
        <v>382</v>
      </c>
      <c r="K43" s="17">
        <v>-2338.88</v>
      </c>
    </row>
    <row r="44" spans="2:11" ht="13.5" customHeight="1" x14ac:dyDescent="0.2">
      <c r="B44" s="14" t="s">
        <v>304</v>
      </c>
      <c r="C44" s="14" t="s">
        <v>94</v>
      </c>
      <c r="D44" s="318"/>
      <c r="E44" s="231"/>
      <c r="F44" s="155"/>
      <c r="G44" s="225"/>
      <c r="H44" s="158"/>
      <c r="I44" s="359" t="s">
        <v>438</v>
      </c>
      <c r="J44" s="11" t="s">
        <v>382</v>
      </c>
      <c r="K44" s="17">
        <v>-1100</v>
      </c>
    </row>
    <row r="45" spans="2:11" ht="13.5" customHeight="1" x14ac:dyDescent="0.2">
      <c r="B45" s="14" t="s">
        <v>305</v>
      </c>
      <c r="C45" s="14" t="s">
        <v>94</v>
      </c>
      <c r="D45" s="318"/>
      <c r="E45" s="231"/>
      <c r="F45" s="155"/>
      <c r="G45" s="225"/>
      <c r="H45" s="158"/>
      <c r="I45" s="359" t="s">
        <v>438</v>
      </c>
      <c r="J45" s="11" t="s">
        <v>382</v>
      </c>
      <c r="K45" s="17">
        <v>-4000</v>
      </c>
    </row>
    <row r="46" spans="2:11" ht="13.5" customHeight="1" x14ac:dyDescent="0.2">
      <c r="B46" s="14" t="s">
        <v>306</v>
      </c>
      <c r="C46" s="14" t="s">
        <v>94</v>
      </c>
      <c r="D46" s="318"/>
      <c r="E46" s="231"/>
      <c r="F46" s="155"/>
      <c r="G46" s="225"/>
      <c r="H46" s="158"/>
      <c r="I46" s="359" t="s">
        <v>438</v>
      </c>
      <c r="J46" s="11" t="s">
        <v>382</v>
      </c>
      <c r="K46" s="17">
        <v>-2874.63</v>
      </c>
    </row>
    <row r="47" spans="2:11" ht="13.5" customHeight="1" x14ac:dyDescent="0.2">
      <c r="B47" s="14" t="s">
        <v>307</v>
      </c>
      <c r="C47" s="14" t="s">
        <v>94</v>
      </c>
      <c r="D47" s="318"/>
      <c r="E47" s="231"/>
      <c r="F47" s="155"/>
      <c r="G47" s="225"/>
      <c r="H47" s="158"/>
      <c r="I47" s="359" t="s">
        <v>438</v>
      </c>
      <c r="J47" s="11" t="s">
        <v>382</v>
      </c>
      <c r="K47" s="17">
        <v>-1437</v>
      </c>
    </row>
    <row r="48" spans="2:11" ht="13.5" customHeight="1" x14ac:dyDescent="0.2">
      <c r="B48" s="14" t="s">
        <v>308</v>
      </c>
      <c r="C48" s="14" t="s">
        <v>94</v>
      </c>
      <c r="D48" s="318"/>
      <c r="E48" s="231"/>
      <c r="F48" s="155"/>
      <c r="G48" s="225"/>
      <c r="H48" s="158"/>
      <c r="I48" s="359" t="s">
        <v>438</v>
      </c>
      <c r="J48" s="11" t="s">
        <v>382</v>
      </c>
      <c r="K48" s="17">
        <v>-377.46</v>
      </c>
    </row>
    <row r="49" spans="2:11" ht="13.5" customHeight="1" x14ac:dyDescent="0.2">
      <c r="B49" s="14" t="s">
        <v>309</v>
      </c>
      <c r="C49" s="14" t="s">
        <v>94</v>
      </c>
      <c r="D49" s="318"/>
      <c r="E49" s="231"/>
      <c r="F49" s="155"/>
      <c r="G49" s="225"/>
      <c r="H49" s="158"/>
      <c r="I49" s="359" t="s">
        <v>438</v>
      </c>
      <c r="J49" s="11" t="s">
        <v>382</v>
      </c>
      <c r="K49" s="17">
        <v>-118.023</v>
      </c>
    </row>
    <row r="50" spans="2:11" ht="13.5" customHeight="1" x14ac:dyDescent="0.2">
      <c r="B50" s="14" t="s">
        <v>310</v>
      </c>
      <c r="C50" s="14" t="s">
        <v>94</v>
      </c>
      <c r="D50" s="318"/>
      <c r="E50" s="231"/>
      <c r="F50" s="155"/>
      <c r="G50" s="225"/>
      <c r="H50" s="158"/>
      <c r="I50" s="359" t="s">
        <v>438</v>
      </c>
      <c r="J50" s="11" t="s">
        <v>382</v>
      </c>
      <c r="K50" s="17">
        <v>-9.3699999999999992</v>
      </c>
    </row>
    <row r="51" spans="2:11" ht="13.5" customHeight="1" x14ac:dyDescent="0.2">
      <c r="B51" s="14" t="s">
        <v>311</v>
      </c>
      <c r="C51" s="14" t="s">
        <v>94</v>
      </c>
      <c r="D51" s="318"/>
      <c r="E51" s="231"/>
      <c r="F51" s="155"/>
      <c r="G51" s="225"/>
      <c r="H51" s="158"/>
      <c r="I51" s="359" t="s">
        <v>438</v>
      </c>
      <c r="J51" s="11" t="s">
        <v>383</v>
      </c>
      <c r="K51" s="17">
        <v>-3884</v>
      </c>
    </row>
    <row r="52" spans="2:11" ht="13.5" customHeight="1" x14ac:dyDescent="0.2">
      <c r="B52" s="14" t="s">
        <v>312</v>
      </c>
      <c r="C52" s="14" t="s">
        <v>94</v>
      </c>
      <c r="D52" s="318"/>
      <c r="E52" s="231"/>
      <c r="F52" s="155"/>
      <c r="G52" s="225"/>
      <c r="H52" s="158"/>
      <c r="I52" s="359" t="s">
        <v>438</v>
      </c>
      <c r="J52" s="11" t="s">
        <v>383</v>
      </c>
      <c r="K52" s="17">
        <v>-0.75</v>
      </c>
    </row>
    <row r="53" spans="2:11" ht="13.5" customHeight="1" x14ac:dyDescent="0.2">
      <c r="B53" s="14" t="s">
        <v>313</v>
      </c>
      <c r="C53" s="14" t="s">
        <v>94</v>
      </c>
      <c r="D53" s="318"/>
      <c r="E53" s="231"/>
      <c r="F53" s="155"/>
      <c r="G53" s="225"/>
      <c r="H53" s="158"/>
      <c r="I53" s="359" t="s">
        <v>438</v>
      </c>
      <c r="J53" s="11" t="s">
        <v>384</v>
      </c>
      <c r="K53" s="17">
        <v>-57027.23</v>
      </c>
    </row>
    <row r="54" spans="2:11" ht="12.75" customHeight="1" x14ac:dyDescent="0.2">
      <c r="B54" s="14" t="s">
        <v>314</v>
      </c>
      <c r="C54" s="14" t="s">
        <v>94</v>
      </c>
      <c r="D54" s="318"/>
      <c r="E54" s="231"/>
      <c r="F54" s="155"/>
      <c r="G54" s="225"/>
      <c r="H54" s="158"/>
      <c r="I54" s="359" t="s">
        <v>438</v>
      </c>
      <c r="J54" s="11" t="s">
        <v>191</v>
      </c>
      <c r="K54" s="17">
        <v>-4205.66</v>
      </c>
    </row>
    <row r="55" spans="2:11" ht="12.75" customHeight="1" x14ac:dyDescent="0.2">
      <c r="B55" s="14" t="s">
        <v>315</v>
      </c>
      <c r="C55" s="14" t="s">
        <v>94</v>
      </c>
      <c r="D55" s="318"/>
      <c r="E55" s="231"/>
      <c r="F55" s="155"/>
      <c r="G55" s="225"/>
      <c r="H55" s="158"/>
      <c r="I55" s="359" t="s">
        <v>438</v>
      </c>
      <c r="J55" s="11" t="s">
        <v>186</v>
      </c>
      <c r="K55" s="17">
        <v>-1745.6</v>
      </c>
    </row>
    <row r="56" spans="2:11" ht="12.75" customHeight="1" x14ac:dyDescent="0.2">
      <c r="B56" s="14" t="s">
        <v>316</v>
      </c>
      <c r="C56" s="14" t="s">
        <v>94</v>
      </c>
      <c r="D56" s="318"/>
      <c r="E56" s="231"/>
      <c r="F56" s="155"/>
      <c r="G56" s="225"/>
      <c r="H56" s="158"/>
      <c r="I56" s="359" t="s">
        <v>438</v>
      </c>
      <c r="J56" s="11" t="s">
        <v>385</v>
      </c>
      <c r="K56" s="17">
        <v>-6134.96</v>
      </c>
    </row>
    <row r="57" spans="2:11" ht="12.75" customHeight="1" x14ac:dyDescent="0.2">
      <c r="B57" s="14" t="s">
        <v>317</v>
      </c>
      <c r="C57" s="14" t="s">
        <v>94</v>
      </c>
      <c r="D57" s="318"/>
      <c r="E57" s="231"/>
      <c r="F57" s="155"/>
      <c r="G57" s="225"/>
      <c r="H57" s="158"/>
      <c r="I57" s="359" t="s">
        <v>438</v>
      </c>
      <c r="J57" s="11" t="s">
        <v>386</v>
      </c>
      <c r="K57" s="17">
        <v>-835.87</v>
      </c>
    </row>
    <row r="58" spans="2:11" ht="12.75" customHeight="1" x14ac:dyDescent="0.2">
      <c r="B58" s="14" t="s">
        <v>318</v>
      </c>
      <c r="C58" s="14" t="s">
        <v>94</v>
      </c>
      <c r="D58" s="318"/>
      <c r="E58" s="231"/>
      <c r="F58" s="155"/>
      <c r="G58" s="225"/>
      <c r="H58" s="158"/>
      <c r="I58" s="359" t="s">
        <v>438</v>
      </c>
      <c r="J58" s="11" t="s">
        <v>387</v>
      </c>
      <c r="K58" s="17">
        <v>-5000</v>
      </c>
    </row>
    <row r="59" spans="2:11" ht="12.75" customHeight="1" x14ac:dyDescent="0.2">
      <c r="B59" s="14" t="s">
        <v>319</v>
      </c>
      <c r="C59" s="14" t="s">
        <v>94</v>
      </c>
      <c r="D59" s="318"/>
      <c r="E59" s="231"/>
      <c r="F59" s="155"/>
      <c r="G59" s="225"/>
      <c r="H59" s="158"/>
      <c r="I59" s="359" t="s">
        <v>438</v>
      </c>
      <c r="J59" s="11" t="s">
        <v>151</v>
      </c>
      <c r="K59" s="17">
        <v>-77.97</v>
      </c>
    </row>
    <row r="60" spans="2:11" ht="12.75" customHeight="1" x14ac:dyDescent="0.2">
      <c r="B60" s="14" t="s">
        <v>320</v>
      </c>
      <c r="C60" s="14" t="s">
        <v>94</v>
      </c>
      <c r="D60" s="318"/>
      <c r="E60" s="231"/>
      <c r="F60" s="155"/>
      <c r="G60" s="225"/>
      <c r="H60" s="158"/>
      <c r="I60" s="359" t="s">
        <v>438</v>
      </c>
      <c r="J60" s="11" t="s">
        <v>388</v>
      </c>
      <c r="K60" s="17">
        <v>-12500</v>
      </c>
    </row>
    <row r="61" spans="2:11" ht="12.75" customHeight="1" x14ac:dyDescent="0.2">
      <c r="B61" s="14" t="s">
        <v>321</v>
      </c>
      <c r="C61" s="14" t="s">
        <v>94</v>
      </c>
      <c r="D61" s="318"/>
      <c r="E61" s="231"/>
      <c r="F61" s="155"/>
      <c r="G61" s="225"/>
      <c r="H61" s="158"/>
      <c r="I61" s="359" t="s">
        <v>438</v>
      </c>
      <c r="J61" s="11" t="s">
        <v>21</v>
      </c>
      <c r="K61" s="17">
        <v>-119976.25</v>
      </c>
    </row>
    <row r="62" spans="2:11" ht="12.75" customHeight="1" x14ac:dyDescent="0.2">
      <c r="B62" s="14" t="s">
        <v>322</v>
      </c>
      <c r="C62" s="14" t="s">
        <v>94</v>
      </c>
      <c r="D62" s="318"/>
      <c r="E62" s="231"/>
      <c r="F62" s="155"/>
      <c r="G62" s="225"/>
      <c r="H62" s="158"/>
      <c r="I62" s="359" t="s">
        <v>438</v>
      </c>
      <c r="J62" s="11" t="s">
        <v>217</v>
      </c>
      <c r="K62" s="17">
        <v>-981.93</v>
      </c>
    </row>
    <row r="63" spans="2:11" ht="12.75" customHeight="1" x14ac:dyDescent="0.2">
      <c r="B63" s="14" t="s">
        <v>323</v>
      </c>
      <c r="C63" s="14" t="s">
        <v>94</v>
      </c>
      <c r="D63" s="318"/>
      <c r="E63" s="231"/>
      <c r="F63" s="155"/>
      <c r="G63" s="225"/>
      <c r="H63" s="158"/>
      <c r="I63" s="359" t="s">
        <v>438</v>
      </c>
      <c r="J63" s="11" t="s">
        <v>214</v>
      </c>
      <c r="K63" s="17">
        <v>-10000</v>
      </c>
    </row>
    <row r="64" spans="2:11" ht="12.75" customHeight="1" x14ac:dyDescent="0.2">
      <c r="B64" s="14" t="s">
        <v>324</v>
      </c>
      <c r="C64" s="14" t="s">
        <v>94</v>
      </c>
      <c r="D64" s="318"/>
      <c r="E64" s="231"/>
      <c r="F64" s="155"/>
      <c r="G64" s="225"/>
      <c r="H64" s="158"/>
      <c r="I64" s="359" t="s">
        <v>438</v>
      </c>
      <c r="J64" s="11" t="s">
        <v>389</v>
      </c>
      <c r="K64" s="17">
        <v>-1000</v>
      </c>
    </row>
    <row r="65" spans="2:11" ht="12.75" customHeight="1" x14ac:dyDescent="0.2">
      <c r="B65" s="14" t="s">
        <v>325</v>
      </c>
      <c r="C65" s="14" t="s">
        <v>94</v>
      </c>
      <c r="D65" s="318"/>
      <c r="E65" s="231"/>
      <c r="F65" s="155"/>
      <c r="G65" s="225"/>
      <c r="H65" s="158"/>
      <c r="I65" s="359" t="s">
        <v>438</v>
      </c>
      <c r="J65" s="11" t="s">
        <v>49</v>
      </c>
      <c r="K65" s="17">
        <v>-308.95999999999998</v>
      </c>
    </row>
    <row r="66" spans="2:11" ht="12.75" customHeight="1" x14ac:dyDescent="0.2">
      <c r="B66" s="14" t="s">
        <v>326</v>
      </c>
      <c r="C66" s="14" t="s">
        <v>94</v>
      </c>
      <c r="D66" s="318"/>
      <c r="E66" s="231"/>
      <c r="F66" s="155"/>
      <c r="G66" s="225"/>
      <c r="H66" s="158"/>
      <c r="I66" s="359" t="s">
        <v>438</v>
      </c>
      <c r="J66" s="11" t="s">
        <v>390</v>
      </c>
      <c r="K66" s="17">
        <v>-1000</v>
      </c>
    </row>
    <row r="67" spans="2:11" ht="12.75" customHeight="1" x14ac:dyDescent="0.2">
      <c r="B67" s="14" t="s">
        <v>327</v>
      </c>
      <c r="C67" s="14" t="s">
        <v>94</v>
      </c>
      <c r="D67" s="318"/>
      <c r="E67" s="231"/>
      <c r="F67" s="155"/>
      <c r="G67" s="225"/>
      <c r="H67" s="158"/>
      <c r="I67" s="359" t="s">
        <v>438</v>
      </c>
      <c r="J67" s="11" t="s">
        <v>391</v>
      </c>
      <c r="K67" s="17">
        <v>-1000</v>
      </c>
    </row>
    <row r="68" spans="2:11" ht="12.75" customHeight="1" x14ac:dyDescent="0.2">
      <c r="B68" s="14" t="s">
        <v>328</v>
      </c>
      <c r="C68" s="14" t="s">
        <v>94</v>
      </c>
      <c r="D68" s="318"/>
      <c r="E68" s="231"/>
      <c r="F68" s="155"/>
      <c r="G68" s="225"/>
      <c r="H68" s="158"/>
      <c r="I68" s="359" t="s">
        <v>438</v>
      </c>
      <c r="J68" s="11" t="s">
        <v>392</v>
      </c>
      <c r="K68" s="17">
        <v>-1000</v>
      </c>
    </row>
    <row r="69" spans="2:11" ht="12.75" customHeight="1" x14ac:dyDescent="0.2">
      <c r="B69" s="14" t="s">
        <v>329</v>
      </c>
      <c r="C69" s="14" t="s">
        <v>94</v>
      </c>
      <c r="D69" s="318"/>
      <c r="E69" s="231"/>
      <c r="F69" s="155"/>
      <c r="G69" s="225"/>
      <c r="H69" s="158"/>
      <c r="I69" s="359" t="s">
        <v>438</v>
      </c>
      <c r="J69" s="11" t="s">
        <v>388</v>
      </c>
      <c r="K69" s="17">
        <v>-5971</v>
      </c>
    </row>
    <row r="70" spans="2:11" ht="12.75" customHeight="1" x14ac:dyDescent="0.2">
      <c r="B70" s="14" t="s">
        <v>330</v>
      </c>
      <c r="C70" s="14" t="s">
        <v>94</v>
      </c>
      <c r="D70" s="318"/>
      <c r="E70" s="231"/>
      <c r="F70" s="155"/>
      <c r="G70" s="225"/>
      <c r="H70" s="158"/>
      <c r="I70" s="359" t="s">
        <v>438</v>
      </c>
      <c r="J70" s="11" t="s">
        <v>393</v>
      </c>
      <c r="K70" s="17">
        <v>-1000</v>
      </c>
    </row>
    <row r="71" spans="2:11" ht="12.75" customHeight="1" x14ac:dyDescent="0.2">
      <c r="B71" s="14" t="s">
        <v>331</v>
      </c>
      <c r="C71" s="14" t="s">
        <v>94</v>
      </c>
      <c r="D71" s="318"/>
      <c r="E71" s="231"/>
      <c r="F71" s="155"/>
      <c r="G71" s="225"/>
      <c r="H71" s="158"/>
      <c r="I71" s="359" t="s">
        <v>438</v>
      </c>
      <c r="J71" s="11" t="s">
        <v>394</v>
      </c>
      <c r="K71" s="17">
        <v>-1000</v>
      </c>
    </row>
    <row r="72" spans="2:11" ht="12.75" customHeight="1" x14ac:dyDescent="0.2">
      <c r="B72" s="14" t="s">
        <v>332</v>
      </c>
      <c r="C72" s="14" t="s">
        <v>94</v>
      </c>
      <c r="D72" s="318"/>
      <c r="E72" s="231"/>
      <c r="F72" s="155"/>
      <c r="G72" s="225"/>
      <c r="H72" s="158"/>
      <c r="I72" s="359" t="s">
        <v>438</v>
      </c>
      <c r="J72" s="11" t="s">
        <v>395</v>
      </c>
      <c r="K72" s="17">
        <v>-1000</v>
      </c>
    </row>
    <row r="73" spans="2:11" ht="12.75" customHeight="1" x14ac:dyDescent="0.2">
      <c r="B73" s="14" t="s">
        <v>333</v>
      </c>
      <c r="C73" s="14" t="s">
        <v>94</v>
      </c>
      <c r="D73" s="318"/>
      <c r="E73" s="231"/>
      <c r="F73" s="155"/>
      <c r="G73" s="225"/>
      <c r="H73" s="158"/>
      <c r="I73" s="359" t="s">
        <v>438</v>
      </c>
      <c r="J73" s="11" t="s">
        <v>149</v>
      </c>
      <c r="K73" s="17">
        <v>-53.09</v>
      </c>
    </row>
    <row r="74" spans="2:11" ht="12.75" customHeight="1" x14ac:dyDescent="0.2">
      <c r="B74" s="14" t="s">
        <v>334</v>
      </c>
      <c r="C74" s="14" t="s">
        <v>94</v>
      </c>
      <c r="D74" s="318"/>
      <c r="E74" s="231"/>
      <c r="F74" s="155"/>
      <c r="G74" s="225"/>
      <c r="H74" s="158"/>
      <c r="I74" s="359" t="s">
        <v>438</v>
      </c>
      <c r="J74" s="11" t="s">
        <v>395</v>
      </c>
      <c r="K74" s="17">
        <v>-1460</v>
      </c>
    </row>
    <row r="75" spans="2:11" ht="12.75" customHeight="1" x14ac:dyDescent="0.2">
      <c r="B75" s="14" t="s">
        <v>335</v>
      </c>
      <c r="C75" s="14" t="s">
        <v>94</v>
      </c>
      <c r="D75" s="318"/>
      <c r="E75" s="231"/>
      <c r="F75" s="155"/>
      <c r="G75" s="225"/>
      <c r="H75" s="158"/>
      <c r="I75" s="359" t="s">
        <v>438</v>
      </c>
      <c r="J75" s="11" t="s">
        <v>395</v>
      </c>
      <c r="K75" s="17">
        <v>-3911.89</v>
      </c>
    </row>
    <row r="76" spans="2:11" ht="12.75" customHeight="1" x14ac:dyDescent="0.2">
      <c r="B76" s="14" t="s">
        <v>336</v>
      </c>
      <c r="C76" s="14" t="s">
        <v>94</v>
      </c>
      <c r="D76" s="318"/>
      <c r="E76" s="231"/>
      <c r="F76" s="155"/>
      <c r="G76" s="225"/>
      <c r="H76" s="158"/>
      <c r="I76" s="359" t="s">
        <v>438</v>
      </c>
      <c r="J76" s="11" t="s">
        <v>395</v>
      </c>
      <c r="K76" s="17">
        <v>-1615</v>
      </c>
    </row>
    <row r="77" spans="2:11" ht="12.75" customHeight="1" x14ac:dyDescent="0.2">
      <c r="B77" s="14" t="s">
        <v>337</v>
      </c>
      <c r="C77" s="14" t="s">
        <v>94</v>
      </c>
      <c r="D77" s="318"/>
      <c r="E77" s="231"/>
      <c r="F77" s="155"/>
      <c r="G77" s="225"/>
      <c r="H77" s="158"/>
      <c r="I77" s="359" t="s">
        <v>438</v>
      </c>
      <c r="J77" s="11" t="s">
        <v>395</v>
      </c>
      <c r="K77" s="17">
        <v>-1640.01</v>
      </c>
    </row>
    <row r="78" spans="2:11" ht="12.75" customHeight="1" x14ac:dyDescent="0.2">
      <c r="B78" s="14" t="s">
        <v>338</v>
      </c>
      <c r="C78" s="14" t="s">
        <v>94</v>
      </c>
      <c r="D78" s="318"/>
      <c r="E78" s="231"/>
      <c r="F78" s="155"/>
      <c r="G78" s="225"/>
      <c r="H78" s="158"/>
      <c r="I78" s="359" t="s">
        <v>438</v>
      </c>
      <c r="J78" s="11" t="s">
        <v>395</v>
      </c>
      <c r="K78" s="17">
        <v>-1304.78</v>
      </c>
    </row>
    <row r="79" spans="2:11" ht="12.75" customHeight="1" x14ac:dyDescent="0.2">
      <c r="B79" s="14" t="s">
        <v>339</v>
      </c>
      <c r="C79" s="14" t="s">
        <v>94</v>
      </c>
      <c r="D79" s="318"/>
      <c r="E79" s="231"/>
      <c r="F79" s="155"/>
      <c r="G79" s="225"/>
      <c r="H79" s="158"/>
      <c r="I79" s="359" t="s">
        <v>438</v>
      </c>
      <c r="J79" s="11" t="s">
        <v>395</v>
      </c>
      <c r="K79" s="17">
        <v>-1635.01</v>
      </c>
    </row>
    <row r="80" spans="2:11" ht="12.75" customHeight="1" x14ac:dyDescent="0.2">
      <c r="B80" s="14" t="s">
        <v>340</v>
      </c>
      <c r="C80" s="14" t="s">
        <v>94</v>
      </c>
      <c r="D80" s="318"/>
      <c r="E80" s="231"/>
      <c r="F80" s="155"/>
      <c r="G80" s="225"/>
      <c r="H80" s="158"/>
      <c r="I80" s="359" t="s">
        <v>438</v>
      </c>
      <c r="J80" s="11" t="s">
        <v>395</v>
      </c>
      <c r="K80" s="17">
        <v>-1599.86</v>
      </c>
    </row>
    <row r="81" spans="2:11" ht="12.75" customHeight="1" x14ac:dyDescent="0.2">
      <c r="B81" s="14" t="s">
        <v>341</v>
      </c>
      <c r="C81" s="14" t="s">
        <v>94</v>
      </c>
      <c r="D81" s="318"/>
      <c r="E81" s="231"/>
      <c r="F81" s="155"/>
      <c r="G81" s="225"/>
      <c r="H81" s="158"/>
      <c r="I81" s="359" t="s">
        <v>438</v>
      </c>
      <c r="J81" s="11" t="s">
        <v>395</v>
      </c>
      <c r="K81" s="17">
        <v>-1490</v>
      </c>
    </row>
    <row r="82" spans="2:11" ht="12.75" customHeight="1" x14ac:dyDescent="0.2">
      <c r="B82" s="14" t="s">
        <v>342</v>
      </c>
      <c r="C82" s="14" t="s">
        <v>94</v>
      </c>
      <c r="D82" s="318"/>
      <c r="E82" s="231"/>
      <c r="F82" s="155"/>
      <c r="G82" s="225"/>
      <c r="H82" s="158"/>
      <c r="I82" s="359" t="s">
        <v>438</v>
      </c>
      <c r="J82" s="11" t="s">
        <v>395</v>
      </c>
      <c r="K82" s="17">
        <v>-1757.12</v>
      </c>
    </row>
    <row r="83" spans="2:11" ht="12.75" customHeight="1" x14ac:dyDescent="0.2">
      <c r="B83" s="14" t="s">
        <v>343</v>
      </c>
      <c r="C83" s="14" t="s">
        <v>94</v>
      </c>
      <c r="D83" s="318"/>
      <c r="E83" s="231"/>
      <c r="F83" s="155"/>
      <c r="G83" s="225"/>
      <c r="H83" s="158"/>
      <c r="I83" s="359" t="s">
        <v>438</v>
      </c>
      <c r="J83" s="11" t="s">
        <v>395</v>
      </c>
      <c r="K83" s="17">
        <v>-1420</v>
      </c>
    </row>
    <row r="84" spans="2:11" ht="12.75" customHeight="1" x14ac:dyDescent="0.2">
      <c r="B84" s="14" t="s">
        <v>344</v>
      </c>
      <c r="C84" s="14" t="s">
        <v>94</v>
      </c>
      <c r="D84" s="318"/>
      <c r="E84" s="231"/>
      <c r="F84" s="155"/>
      <c r="G84" s="225"/>
      <c r="H84" s="158"/>
      <c r="I84" s="359" t="s">
        <v>438</v>
      </c>
      <c r="J84" s="11" t="s">
        <v>395</v>
      </c>
      <c r="K84" s="17">
        <v>-1650</v>
      </c>
    </row>
    <row r="85" spans="2:11" ht="12.75" customHeight="1" x14ac:dyDescent="0.2">
      <c r="B85" s="14" t="s">
        <v>345</v>
      </c>
      <c r="C85" s="14" t="s">
        <v>94</v>
      </c>
      <c r="D85" s="318"/>
      <c r="E85" s="231"/>
      <c r="F85" s="155"/>
      <c r="G85" s="225"/>
      <c r="H85" s="158"/>
      <c r="I85" s="359" t="s">
        <v>438</v>
      </c>
      <c r="J85" s="11" t="s">
        <v>395</v>
      </c>
      <c r="K85" s="17">
        <v>-1712</v>
      </c>
    </row>
    <row r="86" spans="2:11" ht="12.75" customHeight="1" x14ac:dyDescent="0.2">
      <c r="B86" s="14" t="s">
        <v>346</v>
      </c>
      <c r="C86" s="14" t="s">
        <v>94</v>
      </c>
      <c r="D86" s="318"/>
      <c r="E86" s="231"/>
      <c r="F86" s="155"/>
      <c r="G86" s="225"/>
      <c r="H86" s="158"/>
      <c r="I86" s="359" t="s">
        <v>438</v>
      </c>
      <c r="J86" s="11" t="s">
        <v>395</v>
      </c>
      <c r="K86" s="17">
        <v>-1380</v>
      </c>
    </row>
    <row r="87" spans="2:11" ht="12.75" customHeight="1" x14ac:dyDescent="0.2">
      <c r="B87" s="14" t="s">
        <v>347</v>
      </c>
      <c r="C87" s="14" t="s">
        <v>94</v>
      </c>
      <c r="D87" s="318"/>
      <c r="E87" s="231"/>
      <c r="F87" s="155"/>
      <c r="G87" s="225"/>
      <c r="H87" s="158"/>
      <c r="I87" s="359" t="s">
        <v>438</v>
      </c>
      <c r="J87" s="11" t="s">
        <v>395</v>
      </c>
      <c r="K87" s="17">
        <v>-1710</v>
      </c>
    </row>
    <row r="88" spans="2:11" ht="12.75" customHeight="1" x14ac:dyDescent="0.2">
      <c r="B88" s="14" t="s">
        <v>348</v>
      </c>
      <c r="C88" s="14" t="s">
        <v>94</v>
      </c>
      <c r="D88" s="318"/>
      <c r="E88" s="231"/>
      <c r="F88" s="155"/>
      <c r="G88" s="225"/>
      <c r="H88" s="158"/>
      <c r="I88" s="359" t="s">
        <v>438</v>
      </c>
      <c r="J88" s="11" t="s">
        <v>395</v>
      </c>
      <c r="K88" s="17">
        <v>-1800</v>
      </c>
    </row>
    <row r="89" spans="2:11" ht="12.75" customHeight="1" x14ac:dyDescent="0.2">
      <c r="B89" s="14" t="s">
        <v>349</v>
      </c>
      <c r="C89" s="14" t="s">
        <v>94</v>
      </c>
      <c r="D89" s="318"/>
      <c r="E89" s="231"/>
      <c r="F89" s="155"/>
      <c r="G89" s="225"/>
      <c r="H89" s="158"/>
      <c r="I89" s="359" t="s">
        <v>438</v>
      </c>
      <c r="J89" s="11" t="s">
        <v>396</v>
      </c>
      <c r="K89" s="17">
        <v>-17237.650000000001</v>
      </c>
    </row>
    <row r="90" spans="2:11" ht="13.5" customHeight="1" x14ac:dyDescent="0.2">
      <c r="B90" s="14" t="s">
        <v>350</v>
      </c>
      <c r="C90" s="14" t="s">
        <v>94</v>
      </c>
      <c r="D90" s="318"/>
      <c r="E90" s="231"/>
      <c r="F90" s="155"/>
      <c r="G90" s="225"/>
      <c r="H90" s="158"/>
      <c r="I90" s="359" t="s">
        <v>438</v>
      </c>
      <c r="J90" s="11" t="s">
        <v>397</v>
      </c>
      <c r="K90" s="17">
        <v>-314441.38</v>
      </c>
    </row>
    <row r="91" spans="2:11" ht="13.5" customHeight="1" x14ac:dyDescent="0.2">
      <c r="B91" s="14" t="s">
        <v>351</v>
      </c>
      <c r="C91" s="14" t="s">
        <v>94</v>
      </c>
      <c r="D91" s="318"/>
      <c r="E91" s="231"/>
      <c r="F91" s="155"/>
      <c r="G91" s="225"/>
      <c r="H91" s="158"/>
      <c r="I91" s="359" t="s">
        <v>438</v>
      </c>
      <c r="J91" s="11" t="s">
        <v>398</v>
      </c>
      <c r="K91" s="17">
        <v>-55721.17</v>
      </c>
    </row>
    <row r="92" spans="2:11" ht="13.5" customHeight="1" x14ac:dyDescent="0.2">
      <c r="B92" s="14" t="s">
        <v>352</v>
      </c>
      <c r="C92" s="14" t="s">
        <v>94</v>
      </c>
      <c r="D92" s="318"/>
      <c r="E92" s="231"/>
      <c r="F92" s="155"/>
      <c r="G92" s="225"/>
      <c r="H92" s="158"/>
      <c r="I92" s="359" t="s">
        <v>438</v>
      </c>
      <c r="J92" s="11" t="s">
        <v>399</v>
      </c>
      <c r="K92" s="17">
        <v>-26890.89</v>
      </c>
    </row>
    <row r="93" spans="2:11" ht="13.5" customHeight="1" x14ac:dyDescent="0.2">
      <c r="B93" s="14" t="s">
        <v>353</v>
      </c>
      <c r="C93" s="14" t="s">
        <v>94</v>
      </c>
      <c r="D93" s="318"/>
      <c r="E93" s="231"/>
      <c r="F93" s="155"/>
      <c r="G93" s="225"/>
      <c r="H93" s="158"/>
      <c r="I93" s="359" t="s">
        <v>438</v>
      </c>
      <c r="J93" s="11" t="s">
        <v>400</v>
      </c>
      <c r="K93" s="17">
        <v>-6757.05</v>
      </c>
    </row>
    <row r="94" spans="2:11" ht="13.5" customHeight="1" x14ac:dyDescent="0.2">
      <c r="B94" s="14" t="s">
        <v>354</v>
      </c>
      <c r="C94" s="14" t="s">
        <v>94</v>
      </c>
      <c r="D94" s="318"/>
      <c r="E94" s="231"/>
      <c r="F94" s="155"/>
      <c r="G94" s="225"/>
      <c r="H94" s="158"/>
      <c r="I94" s="359" t="s">
        <v>438</v>
      </c>
      <c r="J94" s="11" t="s">
        <v>401</v>
      </c>
      <c r="K94" s="17">
        <v>-273863.03999999998</v>
      </c>
    </row>
    <row r="95" spans="2:11" ht="13.5" customHeight="1" x14ac:dyDescent="0.2">
      <c r="B95" s="14" t="s">
        <v>355</v>
      </c>
      <c r="C95" s="14" t="s">
        <v>94</v>
      </c>
      <c r="D95" s="318"/>
      <c r="E95" s="231"/>
      <c r="F95" s="155"/>
      <c r="G95" s="225"/>
      <c r="H95" s="158"/>
      <c r="I95" s="359" t="s">
        <v>438</v>
      </c>
      <c r="J95" s="11" t="s">
        <v>402</v>
      </c>
      <c r="K95" s="17">
        <v>-374282.01</v>
      </c>
    </row>
    <row r="96" spans="2:11" ht="13.5" customHeight="1" x14ac:dyDescent="0.2">
      <c r="B96" s="14" t="s">
        <v>356</v>
      </c>
      <c r="C96" s="14" t="s">
        <v>94</v>
      </c>
      <c r="D96" s="318"/>
      <c r="E96" s="231"/>
      <c r="F96" s="155"/>
      <c r="G96" s="225"/>
      <c r="H96" s="158"/>
      <c r="I96" s="359" t="s">
        <v>438</v>
      </c>
      <c r="J96" s="11" t="s">
        <v>403</v>
      </c>
      <c r="K96" s="17">
        <v>-55.15</v>
      </c>
    </row>
    <row r="97" spans="2:11" ht="13.5" customHeight="1" x14ac:dyDescent="0.2">
      <c r="B97" s="14" t="s">
        <v>357</v>
      </c>
      <c r="C97" s="14" t="s">
        <v>94</v>
      </c>
      <c r="D97" s="318"/>
      <c r="E97" s="231"/>
      <c r="F97" s="155"/>
      <c r="G97" s="225"/>
      <c r="H97" s="158"/>
      <c r="I97" s="359" t="s">
        <v>438</v>
      </c>
      <c r="J97" s="11" t="s">
        <v>404</v>
      </c>
      <c r="K97" s="17">
        <v>-7987.4</v>
      </c>
    </row>
    <row r="98" spans="2:11" ht="13.5" customHeight="1" x14ac:dyDescent="0.2">
      <c r="B98" s="14" t="s">
        <v>358</v>
      </c>
      <c r="C98" s="14" t="s">
        <v>94</v>
      </c>
      <c r="D98" s="318"/>
      <c r="E98" s="231"/>
      <c r="F98" s="155"/>
      <c r="G98" s="225"/>
      <c r="H98" s="158"/>
      <c r="I98" s="359" t="s">
        <v>438</v>
      </c>
      <c r="J98" s="11" t="s">
        <v>404</v>
      </c>
      <c r="K98" s="17">
        <v>-1469.51</v>
      </c>
    </row>
    <row r="99" spans="2:11" ht="13.5" customHeight="1" x14ac:dyDescent="0.2">
      <c r="B99" s="14" t="s">
        <v>359</v>
      </c>
      <c r="C99" s="14" t="s">
        <v>94</v>
      </c>
      <c r="D99" s="318"/>
      <c r="E99" s="231"/>
      <c r="F99" s="155"/>
      <c r="G99" s="225"/>
      <c r="H99" s="158"/>
      <c r="I99" s="359" t="s">
        <v>438</v>
      </c>
      <c r="J99" s="11" t="s">
        <v>404</v>
      </c>
      <c r="K99" s="17">
        <v>-115.61</v>
      </c>
    </row>
    <row r="100" spans="2:11" ht="13.5" customHeight="1" x14ac:dyDescent="0.2">
      <c r="B100" s="14" t="s">
        <v>360</v>
      </c>
      <c r="C100" s="14" t="s">
        <v>94</v>
      </c>
      <c r="D100" s="318"/>
      <c r="E100" s="231"/>
      <c r="F100" s="155"/>
      <c r="G100" s="225"/>
      <c r="H100" s="158"/>
      <c r="I100" s="359" t="s">
        <v>438</v>
      </c>
      <c r="J100" s="11" t="s">
        <v>404</v>
      </c>
      <c r="K100" s="17">
        <v>-7.85</v>
      </c>
    </row>
    <row r="101" spans="2:11" ht="13.5" customHeight="1" x14ac:dyDescent="0.2">
      <c r="B101" s="14" t="s">
        <v>361</v>
      </c>
      <c r="C101" s="14" t="s">
        <v>94</v>
      </c>
      <c r="D101" s="318"/>
      <c r="E101" s="231"/>
      <c r="F101" s="155"/>
      <c r="G101" s="225"/>
      <c r="H101" s="158"/>
      <c r="I101" s="359" t="s">
        <v>438</v>
      </c>
      <c r="J101" s="11" t="s">
        <v>404</v>
      </c>
      <c r="K101" s="17">
        <v>-2240.1999999999998</v>
      </c>
    </row>
    <row r="102" spans="2:11" ht="13.5" customHeight="1" x14ac:dyDescent="0.2">
      <c r="B102" s="14" t="s">
        <v>362</v>
      </c>
      <c r="C102" s="14" t="s">
        <v>94</v>
      </c>
      <c r="D102" s="318"/>
      <c r="E102" s="231"/>
      <c r="F102" s="155"/>
      <c r="G102" s="225"/>
      <c r="H102" s="158"/>
      <c r="I102" s="359" t="s">
        <v>438</v>
      </c>
      <c r="J102" s="11" t="s">
        <v>404</v>
      </c>
      <c r="K102" s="17">
        <v>-399.66</v>
      </c>
    </row>
    <row r="103" spans="2:11" ht="13.5" customHeight="1" x14ac:dyDescent="0.2">
      <c r="B103" s="14" t="s">
        <v>363</v>
      </c>
      <c r="C103" s="14" t="s">
        <v>94</v>
      </c>
      <c r="D103" s="318"/>
      <c r="E103" s="231"/>
      <c r="F103" s="155"/>
      <c r="G103" s="225"/>
      <c r="H103" s="158"/>
      <c r="I103" s="359" t="s">
        <v>438</v>
      </c>
      <c r="J103" s="11" t="s">
        <v>404</v>
      </c>
      <c r="K103" s="17">
        <v>-133.05000000000001</v>
      </c>
    </row>
    <row r="104" spans="2:11" ht="13.5" customHeight="1" x14ac:dyDescent="0.2">
      <c r="B104" s="14" t="s">
        <v>364</v>
      </c>
      <c r="C104" s="14" t="s">
        <v>94</v>
      </c>
      <c r="D104" s="318"/>
      <c r="E104" s="231"/>
      <c r="F104" s="155"/>
      <c r="G104" s="225"/>
      <c r="H104" s="158"/>
      <c r="I104" s="359" t="s">
        <v>438</v>
      </c>
      <c r="J104" s="11" t="s">
        <v>404</v>
      </c>
      <c r="K104" s="17">
        <v>-64.91</v>
      </c>
    </row>
    <row r="105" spans="2:11" ht="13.5" customHeight="1" x14ac:dyDescent="0.2">
      <c r="B105" s="14" t="s">
        <v>365</v>
      </c>
      <c r="C105" s="14" t="s">
        <v>94</v>
      </c>
      <c r="D105" s="318"/>
      <c r="E105" s="231"/>
      <c r="F105" s="155"/>
      <c r="G105" s="225"/>
      <c r="H105" s="158"/>
      <c r="I105" s="359" t="s">
        <v>438</v>
      </c>
      <c r="J105" s="11" t="s">
        <v>404</v>
      </c>
      <c r="K105" s="17">
        <v>-1114.05</v>
      </c>
    </row>
    <row r="106" spans="2:11" ht="13.5" customHeight="1" x14ac:dyDescent="0.2">
      <c r="B106" s="14" t="s">
        <v>366</v>
      </c>
      <c r="C106" s="14" t="s">
        <v>94</v>
      </c>
      <c r="D106" s="318"/>
      <c r="E106" s="231"/>
      <c r="F106" s="155"/>
      <c r="G106" s="225"/>
      <c r="H106" s="158"/>
      <c r="I106" s="359" t="s">
        <v>438</v>
      </c>
      <c r="J106" s="11" t="s">
        <v>404</v>
      </c>
      <c r="K106" s="17">
        <v>-292.42</v>
      </c>
    </row>
    <row r="107" spans="2:11" ht="13.5" customHeight="1" x14ac:dyDescent="0.2">
      <c r="B107" s="14" t="s">
        <v>367</v>
      </c>
      <c r="C107" s="14" t="s">
        <v>94</v>
      </c>
      <c r="D107" s="318"/>
      <c r="E107" s="231"/>
      <c r="F107" s="155"/>
      <c r="G107" s="225"/>
      <c r="H107" s="158"/>
      <c r="I107" s="359" t="s">
        <v>438</v>
      </c>
      <c r="J107" s="11" t="s">
        <v>394</v>
      </c>
      <c r="K107" s="17">
        <v>-12481.36</v>
      </c>
    </row>
    <row r="108" spans="2:11" ht="13.5" customHeight="1" x14ac:dyDescent="0.2">
      <c r="B108" s="14" t="s">
        <v>368</v>
      </c>
      <c r="C108" s="14" t="s">
        <v>94</v>
      </c>
      <c r="D108" s="318"/>
      <c r="E108" s="231"/>
      <c r="F108" s="155"/>
      <c r="G108" s="225"/>
      <c r="H108" s="158"/>
      <c r="I108" s="359" t="s">
        <v>438</v>
      </c>
      <c r="J108" s="11" t="s">
        <v>394</v>
      </c>
      <c r="K108" s="17">
        <v>-7418.81</v>
      </c>
    </row>
    <row r="109" spans="2:11" ht="13.5" customHeight="1" x14ac:dyDescent="0.2">
      <c r="B109" s="14" t="s">
        <v>369</v>
      </c>
      <c r="C109" s="14" t="s">
        <v>94</v>
      </c>
      <c r="D109" s="318"/>
      <c r="E109" s="231"/>
      <c r="F109" s="155"/>
      <c r="G109" s="225"/>
      <c r="H109" s="158"/>
      <c r="I109" s="359" t="s">
        <v>438</v>
      </c>
      <c r="J109" s="11" t="s">
        <v>394</v>
      </c>
      <c r="K109" s="17">
        <v>-847.73</v>
      </c>
    </row>
    <row r="110" spans="2:11" ht="13.5" customHeight="1" x14ac:dyDescent="0.2">
      <c r="B110" s="14" t="s">
        <v>370</v>
      </c>
      <c r="C110" s="14" t="s">
        <v>94</v>
      </c>
      <c r="D110" s="318"/>
      <c r="E110" s="231"/>
      <c r="F110" s="155"/>
      <c r="G110" s="225"/>
      <c r="H110" s="158"/>
      <c r="I110" s="359" t="s">
        <v>438</v>
      </c>
      <c r="J110" s="11" t="s">
        <v>394</v>
      </c>
      <c r="K110" s="17">
        <v>-13845.44</v>
      </c>
    </row>
    <row r="111" spans="2:11" ht="13.5" customHeight="1" x14ac:dyDescent="0.2">
      <c r="B111" s="14" t="s">
        <v>371</v>
      </c>
      <c r="C111" s="14" t="s">
        <v>94</v>
      </c>
      <c r="D111" s="318"/>
      <c r="E111" s="231"/>
      <c r="F111" s="155"/>
      <c r="G111" s="225"/>
      <c r="H111" s="158"/>
      <c r="I111" s="359" t="s">
        <v>438</v>
      </c>
      <c r="J111" s="11" t="s">
        <v>405</v>
      </c>
      <c r="K111" s="17">
        <v>-37353.919999999998</v>
      </c>
    </row>
    <row r="112" spans="2:11" ht="13.5" customHeight="1" x14ac:dyDescent="0.2">
      <c r="B112" s="14" t="s">
        <v>372</v>
      </c>
      <c r="C112" s="14" t="s">
        <v>94</v>
      </c>
      <c r="D112" s="318"/>
      <c r="E112" s="231"/>
      <c r="F112" s="155"/>
      <c r="G112" s="225"/>
      <c r="H112" s="158"/>
      <c r="I112" s="359" t="s">
        <v>438</v>
      </c>
      <c r="J112" s="11" t="s">
        <v>392</v>
      </c>
      <c r="K112" s="17">
        <v>-14886.54</v>
      </c>
    </row>
    <row r="113" spans="2:11" ht="13.5" customHeight="1" x14ac:dyDescent="0.2">
      <c r="B113" s="14" t="s">
        <v>373</v>
      </c>
      <c r="C113" s="14" t="s">
        <v>94</v>
      </c>
      <c r="D113" s="318"/>
      <c r="E113" s="231"/>
      <c r="F113" s="155"/>
      <c r="G113" s="225"/>
      <c r="H113" s="158"/>
      <c r="I113" s="359" t="s">
        <v>438</v>
      </c>
      <c r="J113" s="11" t="s">
        <v>392</v>
      </c>
      <c r="K113" s="17">
        <v>-1128.51</v>
      </c>
    </row>
    <row r="114" spans="2:11" ht="13.5" customHeight="1" x14ac:dyDescent="0.2">
      <c r="B114" s="14" t="s">
        <v>374</v>
      </c>
      <c r="C114" s="14" t="s">
        <v>94</v>
      </c>
      <c r="D114" s="318"/>
      <c r="E114" s="231"/>
      <c r="F114" s="155"/>
      <c r="G114" s="225"/>
      <c r="H114" s="158"/>
      <c r="I114" s="359" t="s">
        <v>438</v>
      </c>
      <c r="J114" s="11" t="s">
        <v>406</v>
      </c>
      <c r="K114" s="17">
        <v>-501.44</v>
      </c>
    </row>
    <row r="115" spans="2:11" ht="13.5" customHeight="1" thickBot="1" x14ac:dyDescent="0.25">
      <c r="B115" s="135" t="s">
        <v>375</v>
      </c>
      <c r="C115" s="135" t="s">
        <v>94</v>
      </c>
      <c r="D115" s="319"/>
      <c r="E115" s="232"/>
      <c r="F115" s="156"/>
      <c r="G115" s="233"/>
      <c r="H115" s="159"/>
      <c r="I115" s="359" t="s">
        <v>438</v>
      </c>
      <c r="J115" s="103" t="s">
        <v>407</v>
      </c>
      <c r="K115" s="142">
        <v>-2470.5700000000002</v>
      </c>
    </row>
    <row r="116" spans="2:11" ht="13.5" customHeight="1" x14ac:dyDescent="0.2">
      <c r="B116" s="143" t="s">
        <v>287</v>
      </c>
      <c r="C116" s="143" t="s">
        <v>94</v>
      </c>
      <c r="D116" s="317" t="s">
        <v>124</v>
      </c>
      <c r="E116" s="182" t="s">
        <v>376</v>
      </c>
      <c r="F116" s="154" t="s">
        <v>377</v>
      </c>
      <c r="G116" s="224">
        <v>44980</v>
      </c>
      <c r="H116" s="226" t="s">
        <v>95</v>
      </c>
      <c r="I116" s="359" t="s">
        <v>438</v>
      </c>
      <c r="J116" s="99" t="s">
        <v>177</v>
      </c>
      <c r="K116" s="17">
        <v>46573.94</v>
      </c>
    </row>
    <row r="117" spans="2:11" ht="13.5" customHeight="1" x14ac:dyDescent="0.2">
      <c r="B117" s="14" t="s">
        <v>288</v>
      </c>
      <c r="C117" s="14" t="s">
        <v>94</v>
      </c>
      <c r="D117" s="318"/>
      <c r="E117" s="231"/>
      <c r="F117" s="155"/>
      <c r="G117" s="225"/>
      <c r="H117" s="227"/>
      <c r="I117" s="359" t="s">
        <v>438</v>
      </c>
      <c r="J117" s="11" t="s">
        <v>408</v>
      </c>
      <c r="K117" s="17">
        <v>23402</v>
      </c>
    </row>
    <row r="118" spans="2:11" ht="13.5" customHeight="1" x14ac:dyDescent="0.2">
      <c r="B118" s="14" t="s">
        <v>289</v>
      </c>
      <c r="C118" s="14" t="s">
        <v>94</v>
      </c>
      <c r="D118" s="318"/>
      <c r="E118" s="231"/>
      <c r="F118" s="155"/>
      <c r="G118" s="225"/>
      <c r="H118" s="227"/>
      <c r="I118" s="359" t="s">
        <v>438</v>
      </c>
      <c r="J118" s="11" t="s">
        <v>395</v>
      </c>
      <c r="K118" s="17">
        <v>7765.84</v>
      </c>
    </row>
    <row r="119" spans="2:11" ht="13.5" customHeight="1" x14ac:dyDescent="0.2">
      <c r="B119" s="14" t="s">
        <v>290</v>
      </c>
      <c r="C119" s="14" t="s">
        <v>94</v>
      </c>
      <c r="D119" s="318"/>
      <c r="E119" s="231"/>
      <c r="F119" s="155"/>
      <c r="G119" s="225"/>
      <c r="H119" s="227"/>
      <c r="I119" s="359" t="s">
        <v>438</v>
      </c>
      <c r="J119" s="11" t="s">
        <v>155</v>
      </c>
      <c r="K119" s="17">
        <v>657.3</v>
      </c>
    </row>
    <row r="120" spans="2:11" ht="13.5" customHeight="1" x14ac:dyDescent="0.2">
      <c r="B120" s="14" t="s">
        <v>291</v>
      </c>
      <c r="C120" s="14" t="s">
        <v>94</v>
      </c>
      <c r="D120" s="318"/>
      <c r="E120" s="231"/>
      <c r="F120" s="155"/>
      <c r="G120" s="225"/>
      <c r="H120" s="227"/>
      <c r="I120" s="359" t="s">
        <v>438</v>
      </c>
      <c r="J120" s="11" t="s">
        <v>155</v>
      </c>
      <c r="K120" s="17">
        <v>221.2</v>
      </c>
    </row>
    <row r="121" spans="2:11" ht="13.5" customHeight="1" x14ac:dyDescent="0.2">
      <c r="B121" s="14" t="s">
        <v>292</v>
      </c>
      <c r="C121" s="14" t="s">
        <v>94</v>
      </c>
      <c r="D121" s="318"/>
      <c r="E121" s="231"/>
      <c r="F121" s="155"/>
      <c r="G121" s="225"/>
      <c r="H121" s="227"/>
      <c r="I121" s="359" t="s">
        <v>438</v>
      </c>
      <c r="J121" s="11" t="s">
        <v>155</v>
      </c>
      <c r="K121" s="17">
        <v>3492</v>
      </c>
    </row>
    <row r="122" spans="2:11" ht="13.5" customHeight="1" x14ac:dyDescent="0.2">
      <c r="B122" s="14" t="s">
        <v>293</v>
      </c>
      <c r="C122" s="14" t="s">
        <v>94</v>
      </c>
      <c r="D122" s="318"/>
      <c r="E122" s="231"/>
      <c r="F122" s="155"/>
      <c r="G122" s="225"/>
      <c r="H122" s="227"/>
      <c r="I122" s="359" t="s">
        <v>438</v>
      </c>
      <c r="J122" s="11" t="s">
        <v>155</v>
      </c>
      <c r="K122" s="17">
        <v>397.6</v>
      </c>
    </row>
    <row r="123" spans="2:11" ht="13.5" customHeight="1" x14ac:dyDescent="0.2">
      <c r="B123" s="14" t="s">
        <v>294</v>
      </c>
      <c r="C123" s="14" t="s">
        <v>94</v>
      </c>
      <c r="D123" s="318"/>
      <c r="E123" s="231"/>
      <c r="F123" s="155"/>
      <c r="G123" s="225"/>
      <c r="H123" s="227"/>
      <c r="I123" s="359" t="s">
        <v>438</v>
      </c>
      <c r="J123" s="11" t="s">
        <v>155</v>
      </c>
      <c r="K123" s="17">
        <v>115.6</v>
      </c>
    </row>
    <row r="124" spans="2:11" ht="13.5" customHeight="1" x14ac:dyDescent="0.2">
      <c r="B124" s="14" t="s">
        <v>295</v>
      </c>
      <c r="C124" s="14" t="s">
        <v>94</v>
      </c>
      <c r="D124" s="318"/>
      <c r="E124" s="231"/>
      <c r="F124" s="155"/>
      <c r="G124" s="225"/>
      <c r="H124" s="227"/>
      <c r="I124" s="359" t="s">
        <v>438</v>
      </c>
      <c r="J124" s="11" t="s">
        <v>155</v>
      </c>
      <c r="K124" s="17">
        <v>1753.83</v>
      </c>
    </row>
    <row r="125" spans="2:11" ht="13.5" customHeight="1" x14ac:dyDescent="0.2">
      <c r="B125" s="14" t="s">
        <v>296</v>
      </c>
      <c r="C125" s="14" t="s">
        <v>94</v>
      </c>
      <c r="D125" s="318"/>
      <c r="E125" s="231"/>
      <c r="F125" s="155"/>
      <c r="G125" s="225"/>
      <c r="H125" s="227"/>
      <c r="I125" s="359" t="s">
        <v>438</v>
      </c>
      <c r="J125" s="11" t="s">
        <v>155</v>
      </c>
      <c r="K125" s="17">
        <v>9345</v>
      </c>
    </row>
    <row r="126" spans="2:11" ht="13.5" customHeight="1" x14ac:dyDescent="0.2">
      <c r="B126" s="14" t="s">
        <v>297</v>
      </c>
      <c r="C126" s="14" t="s">
        <v>94</v>
      </c>
      <c r="D126" s="318"/>
      <c r="E126" s="231"/>
      <c r="F126" s="155"/>
      <c r="G126" s="225"/>
      <c r="H126" s="227"/>
      <c r="I126" s="359" t="s">
        <v>438</v>
      </c>
      <c r="J126" s="11" t="s">
        <v>227</v>
      </c>
      <c r="K126" s="17">
        <v>560</v>
      </c>
    </row>
    <row r="127" spans="2:11" ht="13.5" customHeight="1" x14ac:dyDescent="0.2">
      <c r="B127" s="14" t="s">
        <v>298</v>
      </c>
      <c r="C127" s="14" t="s">
        <v>94</v>
      </c>
      <c r="D127" s="318"/>
      <c r="E127" s="231"/>
      <c r="F127" s="155"/>
      <c r="G127" s="225"/>
      <c r="H127" s="227"/>
      <c r="I127" s="359" t="s">
        <v>438</v>
      </c>
      <c r="J127" s="11" t="s">
        <v>227</v>
      </c>
      <c r="K127" s="17">
        <v>445</v>
      </c>
    </row>
    <row r="128" spans="2:11" ht="13.5" customHeight="1" x14ac:dyDescent="0.2">
      <c r="B128" s="14" t="s">
        <v>299</v>
      </c>
      <c r="C128" s="14" t="s">
        <v>94</v>
      </c>
      <c r="D128" s="318"/>
      <c r="E128" s="231"/>
      <c r="F128" s="155"/>
      <c r="G128" s="225"/>
      <c r="H128" s="227"/>
      <c r="I128" s="359" t="s">
        <v>438</v>
      </c>
      <c r="J128" s="11" t="s">
        <v>183</v>
      </c>
      <c r="K128" s="17">
        <v>1727.86</v>
      </c>
    </row>
    <row r="129" spans="2:11" ht="13.5" customHeight="1" x14ac:dyDescent="0.2">
      <c r="B129" s="14" t="s">
        <v>300</v>
      </c>
      <c r="C129" s="14" t="s">
        <v>94</v>
      </c>
      <c r="D129" s="318"/>
      <c r="E129" s="231"/>
      <c r="F129" s="155"/>
      <c r="G129" s="225"/>
      <c r="H129" s="227"/>
      <c r="I129" s="359" t="s">
        <v>438</v>
      </c>
      <c r="J129" s="11" t="s">
        <v>409</v>
      </c>
      <c r="K129" s="17">
        <v>31788.720000000001</v>
      </c>
    </row>
    <row r="130" spans="2:11" ht="13.5" customHeight="1" x14ac:dyDescent="0.2">
      <c r="B130" s="14" t="s">
        <v>301</v>
      </c>
      <c r="C130" s="14" t="s">
        <v>94</v>
      </c>
      <c r="D130" s="318"/>
      <c r="E130" s="231"/>
      <c r="F130" s="155"/>
      <c r="G130" s="225"/>
      <c r="H130" s="227"/>
      <c r="I130" s="359" t="s">
        <v>438</v>
      </c>
      <c r="J130" s="11" t="s">
        <v>409</v>
      </c>
      <c r="K130" s="17">
        <v>998</v>
      </c>
    </row>
    <row r="131" spans="2:11" ht="13.5" customHeight="1" x14ac:dyDescent="0.2">
      <c r="B131" s="14" t="s">
        <v>302</v>
      </c>
      <c r="C131" s="14" t="s">
        <v>94</v>
      </c>
      <c r="D131" s="318"/>
      <c r="E131" s="231"/>
      <c r="F131" s="155"/>
      <c r="G131" s="225"/>
      <c r="H131" s="227"/>
      <c r="I131" s="359" t="s">
        <v>438</v>
      </c>
      <c r="J131" s="11" t="s">
        <v>409</v>
      </c>
      <c r="K131" s="17">
        <v>998</v>
      </c>
    </row>
    <row r="132" spans="2:11" ht="13.5" customHeight="1" x14ac:dyDescent="0.2">
      <c r="B132" s="14" t="s">
        <v>303</v>
      </c>
      <c r="C132" s="14" t="s">
        <v>94</v>
      </c>
      <c r="D132" s="318"/>
      <c r="E132" s="231"/>
      <c r="F132" s="155"/>
      <c r="G132" s="225"/>
      <c r="H132" s="227"/>
      <c r="I132" s="359" t="s">
        <v>438</v>
      </c>
      <c r="J132" s="11" t="s">
        <v>409</v>
      </c>
      <c r="K132" s="17">
        <v>998</v>
      </c>
    </row>
    <row r="133" spans="2:11" ht="13.5" customHeight="1" x14ac:dyDescent="0.2">
      <c r="B133" s="14" t="s">
        <v>304</v>
      </c>
      <c r="C133" s="14" t="s">
        <v>94</v>
      </c>
      <c r="D133" s="318"/>
      <c r="E133" s="231"/>
      <c r="F133" s="155"/>
      <c r="G133" s="225"/>
      <c r="H133" s="227"/>
      <c r="I133" s="359" t="s">
        <v>438</v>
      </c>
      <c r="J133" s="11" t="s">
        <v>409</v>
      </c>
      <c r="K133" s="17">
        <v>998</v>
      </c>
    </row>
    <row r="134" spans="2:11" ht="13.5" customHeight="1" x14ac:dyDescent="0.2">
      <c r="B134" s="14" t="s">
        <v>305</v>
      </c>
      <c r="C134" s="14" t="s">
        <v>94</v>
      </c>
      <c r="D134" s="318"/>
      <c r="E134" s="231"/>
      <c r="F134" s="155"/>
      <c r="G134" s="225"/>
      <c r="H134" s="227"/>
      <c r="I134" s="359" t="s">
        <v>438</v>
      </c>
      <c r="J134" s="11" t="s">
        <v>409</v>
      </c>
      <c r="K134" s="17">
        <v>1996</v>
      </c>
    </row>
    <row r="135" spans="2:11" ht="13.5" customHeight="1" x14ac:dyDescent="0.2">
      <c r="B135" s="14" t="s">
        <v>306</v>
      </c>
      <c r="C135" s="14" t="s">
        <v>94</v>
      </c>
      <c r="D135" s="318"/>
      <c r="E135" s="231"/>
      <c r="F135" s="155"/>
      <c r="G135" s="225"/>
      <c r="H135" s="227"/>
      <c r="I135" s="359" t="s">
        <v>438</v>
      </c>
      <c r="J135" s="11" t="s">
        <v>409</v>
      </c>
      <c r="K135" s="17">
        <v>998</v>
      </c>
    </row>
    <row r="136" spans="2:11" ht="13.5" customHeight="1" x14ac:dyDescent="0.2">
      <c r="B136" s="14" t="s">
        <v>307</v>
      </c>
      <c r="C136" s="14" t="s">
        <v>94</v>
      </c>
      <c r="D136" s="318"/>
      <c r="E136" s="231"/>
      <c r="F136" s="155"/>
      <c r="G136" s="225"/>
      <c r="H136" s="227"/>
      <c r="I136" s="359" t="s">
        <v>438</v>
      </c>
      <c r="J136" s="11" t="s">
        <v>409</v>
      </c>
      <c r="K136" s="17">
        <v>1996</v>
      </c>
    </row>
    <row r="137" spans="2:11" ht="13.5" customHeight="1" x14ac:dyDescent="0.2">
      <c r="B137" s="14" t="s">
        <v>308</v>
      </c>
      <c r="C137" s="14" t="s">
        <v>94</v>
      </c>
      <c r="D137" s="318"/>
      <c r="E137" s="231"/>
      <c r="F137" s="155"/>
      <c r="G137" s="225"/>
      <c r="H137" s="227"/>
      <c r="I137" s="359" t="s">
        <v>438</v>
      </c>
      <c r="J137" s="11" t="s">
        <v>409</v>
      </c>
      <c r="K137" s="17">
        <v>998</v>
      </c>
    </row>
    <row r="138" spans="2:11" ht="13.5" customHeight="1" x14ac:dyDescent="0.2">
      <c r="B138" s="14" t="s">
        <v>309</v>
      </c>
      <c r="C138" s="14" t="s">
        <v>94</v>
      </c>
      <c r="D138" s="318"/>
      <c r="E138" s="231"/>
      <c r="F138" s="155"/>
      <c r="G138" s="225"/>
      <c r="H138" s="227"/>
      <c r="I138" s="359" t="s">
        <v>438</v>
      </c>
      <c r="J138" s="11" t="s">
        <v>409</v>
      </c>
      <c r="K138" s="17">
        <v>998</v>
      </c>
    </row>
    <row r="139" spans="2:11" ht="13.5" customHeight="1" x14ac:dyDescent="0.2">
      <c r="B139" s="14" t="s">
        <v>310</v>
      </c>
      <c r="C139" s="14" t="s">
        <v>94</v>
      </c>
      <c r="D139" s="318"/>
      <c r="E139" s="231"/>
      <c r="F139" s="155"/>
      <c r="G139" s="225"/>
      <c r="H139" s="227"/>
      <c r="I139" s="359" t="s">
        <v>438</v>
      </c>
      <c r="J139" s="11" t="s">
        <v>193</v>
      </c>
      <c r="K139" s="17">
        <v>210337.21</v>
      </c>
    </row>
    <row r="140" spans="2:11" ht="13.5" customHeight="1" x14ac:dyDescent="0.2">
      <c r="B140" s="14" t="s">
        <v>311</v>
      </c>
      <c r="C140" s="14" t="s">
        <v>94</v>
      </c>
      <c r="D140" s="318"/>
      <c r="E140" s="231"/>
      <c r="F140" s="155"/>
      <c r="G140" s="225"/>
      <c r="H140" s="227"/>
      <c r="I140" s="359" t="s">
        <v>438</v>
      </c>
      <c r="J140" s="11" t="s">
        <v>193</v>
      </c>
      <c r="K140" s="17">
        <v>30661.62</v>
      </c>
    </row>
    <row r="141" spans="2:11" ht="13.5" customHeight="1" x14ac:dyDescent="0.2">
      <c r="B141" s="14" t="s">
        <v>312</v>
      </c>
      <c r="C141" s="14" t="s">
        <v>94</v>
      </c>
      <c r="D141" s="318"/>
      <c r="E141" s="231"/>
      <c r="F141" s="155"/>
      <c r="G141" s="225"/>
      <c r="H141" s="227"/>
      <c r="I141" s="359" t="s">
        <v>438</v>
      </c>
      <c r="J141" s="11" t="s">
        <v>193</v>
      </c>
      <c r="K141" s="17">
        <v>8034.61</v>
      </c>
    </row>
    <row r="142" spans="2:11" ht="13.5" customHeight="1" x14ac:dyDescent="0.2">
      <c r="B142" s="14" t="s">
        <v>313</v>
      </c>
      <c r="C142" s="14" t="s">
        <v>94</v>
      </c>
      <c r="D142" s="318"/>
      <c r="E142" s="231"/>
      <c r="F142" s="155"/>
      <c r="G142" s="225"/>
      <c r="H142" s="227"/>
      <c r="I142" s="359" t="s">
        <v>438</v>
      </c>
      <c r="J142" s="11" t="s">
        <v>193</v>
      </c>
      <c r="K142" s="17">
        <v>6114.81</v>
      </c>
    </row>
    <row r="143" spans="2:11" ht="12.75" customHeight="1" x14ac:dyDescent="0.2">
      <c r="B143" s="14" t="s">
        <v>314</v>
      </c>
      <c r="C143" s="14" t="s">
        <v>94</v>
      </c>
      <c r="D143" s="318"/>
      <c r="E143" s="231"/>
      <c r="F143" s="155"/>
      <c r="G143" s="225"/>
      <c r="H143" s="227"/>
      <c r="I143" s="359" t="s">
        <v>438</v>
      </c>
      <c r="J143" s="11" t="s">
        <v>193</v>
      </c>
      <c r="K143" s="17">
        <v>9754.11</v>
      </c>
    </row>
    <row r="144" spans="2:11" ht="12.75" customHeight="1" x14ac:dyDescent="0.2">
      <c r="B144" s="14" t="s">
        <v>315</v>
      </c>
      <c r="C144" s="14" t="s">
        <v>94</v>
      </c>
      <c r="D144" s="318"/>
      <c r="E144" s="231"/>
      <c r="F144" s="155"/>
      <c r="G144" s="225"/>
      <c r="H144" s="227"/>
      <c r="I144" s="359" t="s">
        <v>438</v>
      </c>
      <c r="J144" s="11" t="s">
        <v>193</v>
      </c>
      <c r="K144" s="17">
        <v>8960.99</v>
      </c>
    </row>
    <row r="145" spans="2:11" ht="12.75" customHeight="1" x14ac:dyDescent="0.2">
      <c r="B145" s="14" t="s">
        <v>316</v>
      </c>
      <c r="C145" s="14" t="s">
        <v>94</v>
      </c>
      <c r="D145" s="318"/>
      <c r="E145" s="231"/>
      <c r="F145" s="155"/>
      <c r="G145" s="225"/>
      <c r="H145" s="227"/>
      <c r="I145" s="359" t="s">
        <v>438</v>
      </c>
      <c r="J145" s="11" t="s">
        <v>193</v>
      </c>
      <c r="K145" s="17">
        <v>9771.6299999999992</v>
      </c>
    </row>
    <row r="146" spans="2:11" ht="12.75" customHeight="1" x14ac:dyDescent="0.2">
      <c r="B146" s="14" t="s">
        <v>317</v>
      </c>
      <c r="C146" s="14" t="s">
        <v>94</v>
      </c>
      <c r="D146" s="318"/>
      <c r="E146" s="231"/>
      <c r="F146" s="155"/>
      <c r="G146" s="225"/>
      <c r="H146" s="227"/>
      <c r="I146" s="359" t="s">
        <v>438</v>
      </c>
      <c r="J146" s="11" t="s">
        <v>193</v>
      </c>
      <c r="K146" s="17">
        <v>8572.75</v>
      </c>
    </row>
    <row r="147" spans="2:11" ht="12.75" customHeight="1" x14ac:dyDescent="0.2">
      <c r="B147" s="14" t="s">
        <v>318</v>
      </c>
      <c r="C147" s="14" t="s">
        <v>94</v>
      </c>
      <c r="D147" s="318"/>
      <c r="E147" s="231"/>
      <c r="F147" s="155"/>
      <c r="G147" s="225"/>
      <c r="H147" s="227"/>
      <c r="I147" s="359" t="s">
        <v>438</v>
      </c>
      <c r="J147" s="11" t="s">
        <v>193</v>
      </c>
      <c r="K147" s="17">
        <v>6362.13</v>
      </c>
    </row>
    <row r="148" spans="2:11" ht="12.75" customHeight="1" x14ac:dyDescent="0.2">
      <c r="B148" s="14" t="s">
        <v>319</v>
      </c>
      <c r="C148" s="14" t="s">
        <v>94</v>
      </c>
      <c r="D148" s="318"/>
      <c r="E148" s="231"/>
      <c r="F148" s="155"/>
      <c r="G148" s="225"/>
      <c r="H148" s="227"/>
      <c r="I148" s="359" t="s">
        <v>438</v>
      </c>
      <c r="J148" s="11" t="s">
        <v>193</v>
      </c>
      <c r="K148" s="17">
        <v>9771.64</v>
      </c>
    </row>
    <row r="149" spans="2:11" ht="12.75" customHeight="1" x14ac:dyDescent="0.2">
      <c r="B149" s="14" t="s">
        <v>320</v>
      </c>
      <c r="C149" s="14" t="s">
        <v>94</v>
      </c>
      <c r="D149" s="318"/>
      <c r="E149" s="231"/>
      <c r="F149" s="155"/>
      <c r="G149" s="225"/>
      <c r="H149" s="227"/>
      <c r="I149" s="359" t="s">
        <v>438</v>
      </c>
      <c r="J149" s="11" t="s">
        <v>193</v>
      </c>
      <c r="K149" s="17">
        <v>5063.1499999999996</v>
      </c>
    </row>
    <row r="150" spans="2:11" ht="12.75" customHeight="1" x14ac:dyDescent="0.2">
      <c r="B150" s="14" t="s">
        <v>321</v>
      </c>
      <c r="C150" s="14" t="s">
        <v>94</v>
      </c>
      <c r="D150" s="318"/>
      <c r="E150" s="231"/>
      <c r="F150" s="155"/>
      <c r="G150" s="225"/>
      <c r="H150" s="227"/>
      <c r="I150" s="359" t="s">
        <v>438</v>
      </c>
      <c r="J150" s="11" t="s">
        <v>193</v>
      </c>
      <c r="K150" s="17">
        <v>5679.63</v>
      </c>
    </row>
    <row r="151" spans="2:11" ht="12.75" customHeight="1" x14ac:dyDescent="0.2">
      <c r="B151" s="14" t="s">
        <v>322</v>
      </c>
      <c r="C151" s="14" t="s">
        <v>94</v>
      </c>
      <c r="D151" s="318"/>
      <c r="E151" s="231"/>
      <c r="F151" s="155"/>
      <c r="G151" s="225"/>
      <c r="H151" s="227"/>
      <c r="I151" s="359" t="s">
        <v>438</v>
      </c>
      <c r="J151" s="11" t="s">
        <v>193</v>
      </c>
      <c r="K151" s="17">
        <v>5679.63</v>
      </c>
    </row>
    <row r="152" spans="2:11" ht="12.75" customHeight="1" x14ac:dyDescent="0.2">
      <c r="B152" s="14" t="s">
        <v>323</v>
      </c>
      <c r="C152" s="14" t="s">
        <v>94</v>
      </c>
      <c r="D152" s="318"/>
      <c r="E152" s="231"/>
      <c r="F152" s="155"/>
      <c r="G152" s="225"/>
      <c r="H152" s="227"/>
      <c r="I152" s="359" t="s">
        <v>438</v>
      </c>
      <c r="J152" s="11" t="s">
        <v>193</v>
      </c>
      <c r="K152" s="17">
        <v>3991.92</v>
      </c>
    </row>
    <row r="153" spans="2:11" ht="12.75" customHeight="1" x14ac:dyDescent="0.2">
      <c r="B153" s="14" t="s">
        <v>324</v>
      </c>
      <c r="C153" s="14" t="s">
        <v>94</v>
      </c>
      <c r="D153" s="318"/>
      <c r="E153" s="231"/>
      <c r="F153" s="155"/>
      <c r="G153" s="225"/>
      <c r="H153" s="227"/>
      <c r="I153" s="359" t="s">
        <v>438</v>
      </c>
      <c r="J153" s="11" t="s">
        <v>193</v>
      </c>
      <c r="K153" s="17">
        <v>4891.32</v>
      </c>
    </row>
    <row r="154" spans="2:11" ht="12.75" customHeight="1" x14ac:dyDescent="0.2">
      <c r="B154" s="14" t="s">
        <v>325</v>
      </c>
      <c r="C154" s="14" t="s">
        <v>94</v>
      </c>
      <c r="D154" s="318"/>
      <c r="E154" s="231"/>
      <c r="F154" s="155"/>
      <c r="G154" s="225"/>
      <c r="H154" s="227"/>
      <c r="I154" s="359" t="s">
        <v>438</v>
      </c>
      <c r="J154" s="11" t="s">
        <v>193</v>
      </c>
      <c r="K154" s="17">
        <v>3375.44</v>
      </c>
    </row>
    <row r="155" spans="2:11" ht="12.75" customHeight="1" x14ac:dyDescent="0.2">
      <c r="B155" s="14" t="s">
        <v>326</v>
      </c>
      <c r="C155" s="14" t="s">
        <v>94</v>
      </c>
      <c r="D155" s="318"/>
      <c r="E155" s="231"/>
      <c r="F155" s="155"/>
      <c r="G155" s="225"/>
      <c r="H155" s="227"/>
      <c r="I155" s="359" t="s">
        <v>438</v>
      </c>
      <c r="J155" s="11" t="s">
        <v>410</v>
      </c>
      <c r="K155" s="17">
        <v>5429.77</v>
      </c>
    </row>
    <row r="156" spans="2:11" ht="12.75" customHeight="1" x14ac:dyDescent="0.2">
      <c r="B156" s="14" t="s">
        <v>327</v>
      </c>
      <c r="C156" s="14" t="s">
        <v>94</v>
      </c>
      <c r="D156" s="318"/>
      <c r="E156" s="231"/>
      <c r="F156" s="155"/>
      <c r="G156" s="225"/>
      <c r="H156" s="227"/>
      <c r="I156" s="359" t="s">
        <v>438</v>
      </c>
      <c r="J156" s="11" t="s">
        <v>410</v>
      </c>
      <c r="K156" s="17">
        <v>101466.01</v>
      </c>
    </row>
    <row r="157" spans="2:11" ht="12.75" customHeight="1" x14ac:dyDescent="0.2">
      <c r="B157" s="14" t="s">
        <v>328</v>
      </c>
      <c r="C157" s="14" t="s">
        <v>94</v>
      </c>
      <c r="D157" s="318"/>
      <c r="E157" s="231"/>
      <c r="F157" s="155"/>
      <c r="G157" s="225"/>
      <c r="H157" s="227"/>
      <c r="I157" s="359" t="s">
        <v>438</v>
      </c>
      <c r="J157" s="11" t="s">
        <v>410</v>
      </c>
      <c r="K157" s="17">
        <v>4613.51</v>
      </c>
    </row>
    <row r="158" spans="2:11" ht="12.75" customHeight="1" x14ac:dyDescent="0.2">
      <c r="B158" s="14" t="s">
        <v>329</v>
      </c>
      <c r="C158" s="14" t="s">
        <v>94</v>
      </c>
      <c r="D158" s="318"/>
      <c r="E158" s="231"/>
      <c r="F158" s="155"/>
      <c r="G158" s="225"/>
      <c r="H158" s="227"/>
      <c r="I158" s="359" t="s">
        <v>438</v>
      </c>
      <c r="J158" s="11" t="s">
        <v>410</v>
      </c>
      <c r="K158" s="17">
        <v>2323.92</v>
      </c>
    </row>
    <row r="159" spans="2:11" ht="12.75" customHeight="1" x14ac:dyDescent="0.2">
      <c r="B159" s="14" t="s">
        <v>330</v>
      </c>
      <c r="C159" s="14" t="s">
        <v>94</v>
      </c>
      <c r="D159" s="318"/>
      <c r="E159" s="231"/>
      <c r="F159" s="155"/>
      <c r="G159" s="225"/>
      <c r="H159" s="227"/>
      <c r="I159" s="359" t="s">
        <v>438</v>
      </c>
      <c r="J159" s="11" t="s">
        <v>410</v>
      </c>
      <c r="K159" s="17">
        <v>1812.04</v>
      </c>
    </row>
    <row r="160" spans="2:11" ht="12.75" customHeight="1" x14ac:dyDescent="0.2">
      <c r="B160" s="14" t="s">
        <v>331</v>
      </c>
      <c r="C160" s="14" t="s">
        <v>94</v>
      </c>
      <c r="D160" s="318"/>
      <c r="E160" s="231"/>
      <c r="F160" s="155"/>
      <c r="G160" s="225"/>
      <c r="H160" s="227"/>
      <c r="I160" s="359" t="s">
        <v>438</v>
      </c>
      <c r="J160" s="11" t="s">
        <v>410</v>
      </c>
      <c r="K160" s="17">
        <v>2900.9</v>
      </c>
    </row>
    <row r="161" spans="2:11" ht="12.75" customHeight="1" x14ac:dyDescent="0.2">
      <c r="B161" s="14" t="s">
        <v>332</v>
      </c>
      <c r="C161" s="14" t="s">
        <v>94</v>
      </c>
      <c r="D161" s="318"/>
      <c r="E161" s="231"/>
      <c r="F161" s="155"/>
      <c r="G161" s="225"/>
      <c r="H161" s="227"/>
      <c r="I161" s="359" t="s">
        <v>438</v>
      </c>
      <c r="J161" s="11" t="s">
        <v>410</v>
      </c>
      <c r="K161" s="17">
        <v>2844.78</v>
      </c>
    </row>
    <row r="162" spans="2:11" ht="12.75" customHeight="1" x14ac:dyDescent="0.2">
      <c r="B162" s="14" t="s">
        <v>333</v>
      </c>
      <c r="C162" s="14" t="s">
        <v>94</v>
      </c>
      <c r="D162" s="318"/>
      <c r="E162" s="231"/>
      <c r="F162" s="155"/>
      <c r="G162" s="225"/>
      <c r="H162" s="227"/>
      <c r="I162" s="359" t="s">
        <v>438</v>
      </c>
      <c r="J162" s="11" t="s">
        <v>410</v>
      </c>
      <c r="K162" s="17">
        <v>1367.5</v>
      </c>
    </row>
    <row r="163" spans="2:11" ht="12.75" customHeight="1" x14ac:dyDescent="0.2">
      <c r="B163" s="14" t="s">
        <v>334</v>
      </c>
      <c r="C163" s="14" t="s">
        <v>94</v>
      </c>
      <c r="D163" s="318"/>
      <c r="E163" s="231"/>
      <c r="F163" s="155"/>
      <c r="G163" s="225"/>
      <c r="H163" s="227"/>
      <c r="I163" s="359" t="s">
        <v>438</v>
      </c>
      <c r="J163" s="11" t="s">
        <v>410</v>
      </c>
      <c r="K163" s="17">
        <v>2474.34</v>
      </c>
    </row>
    <row r="164" spans="2:11" ht="12.75" customHeight="1" x14ac:dyDescent="0.2">
      <c r="B164" s="14" t="s">
        <v>335</v>
      </c>
      <c r="C164" s="14" t="s">
        <v>94</v>
      </c>
      <c r="D164" s="318"/>
      <c r="E164" s="231"/>
      <c r="F164" s="155"/>
      <c r="G164" s="225"/>
      <c r="H164" s="227"/>
      <c r="I164" s="359" t="s">
        <v>438</v>
      </c>
      <c r="J164" s="11" t="s">
        <v>410</v>
      </c>
      <c r="K164" s="17">
        <v>1643.66</v>
      </c>
    </row>
    <row r="165" spans="2:11" ht="12.75" customHeight="1" x14ac:dyDescent="0.2">
      <c r="B165" s="14" t="s">
        <v>336</v>
      </c>
      <c r="C165" s="14" t="s">
        <v>94</v>
      </c>
      <c r="D165" s="318"/>
      <c r="E165" s="231"/>
      <c r="F165" s="155"/>
      <c r="G165" s="225"/>
      <c r="H165" s="227"/>
      <c r="I165" s="359" t="s">
        <v>438</v>
      </c>
      <c r="J165" s="11" t="s">
        <v>410</v>
      </c>
      <c r="K165" s="17">
        <v>1412.31</v>
      </c>
    </row>
    <row r="166" spans="2:11" ht="12.75" customHeight="1" x14ac:dyDescent="0.2">
      <c r="B166" s="14" t="s">
        <v>337</v>
      </c>
      <c r="C166" s="14" t="s">
        <v>94</v>
      </c>
      <c r="D166" s="318"/>
      <c r="E166" s="231"/>
      <c r="F166" s="155"/>
      <c r="G166" s="225"/>
      <c r="H166" s="227"/>
      <c r="I166" s="359" t="s">
        <v>438</v>
      </c>
      <c r="J166" s="11" t="s">
        <v>410</v>
      </c>
      <c r="K166" s="17">
        <v>2920.95</v>
      </c>
    </row>
    <row r="167" spans="2:11" ht="12.75" customHeight="1" x14ac:dyDescent="0.2">
      <c r="B167" s="14" t="s">
        <v>338</v>
      </c>
      <c r="C167" s="14" t="s">
        <v>94</v>
      </c>
      <c r="D167" s="318"/>
      <c r="E167" s="231"/>
      <c r="F167" s="155"/>
      <c r="G167" s="225"/>
      <c r="H167" s="227"/>
      <c r="I167" s="359" t="s">
        <v>438</v>
      </c>
      <c r="J167" s="11" t="s">
        <v>410</v>
      </c>
      <c r="K167" s="17">
        <v>1145.22</v>
      </c>
    </row>
    <row r="168" spans="2:11" ht="12.75" customHeight="1" x14ac:dyDescent="0.2">
      <c r="B168" s="14" t="s">
        <v>339</v>
      </c>
      <c r="C168" s="14" t="s">
        <v>94</v>
      </c>
      <c r="D168" s="318"/>
      <c r="E168" s="231"/>
      <c r="F168" s="155"/>
      <c r="G168" s="225"/>
      <c r="H168" s="227"/>
      <c r="I168" s="359" t="s">
        <v>438</v>
      </c>
      <c r="J168" s="11" t="s">
        <v>410</v>
      </c>
      <c r="K168" s="17">
        <v>1794.08</v>
      </c>
    </row>
    <row r="169" spans="2:11" ht="12.75" customHeight="1" x14ac:dyDescent="0.2">
      <c r="B169" s="14" t="s">
        <v>340</v>
      </c>
      <c r="C169" s="14" t="s">
        <v>94</v>
      </c>
      <c r="D169" s="318"/>
      <c r="E169" s="231"/>
      <c r="F169" s="155"/>
      <c r="G169" s="225"/>
      <c r="H169" s="227"/>
      <c r="I169" s="359" t="s">
        <v>438</v>
      </c>
      <c r="J169" s="11" t="s">
        <v>403</v>
      </c>
      <c r="K169" s="17">
        <v>45.53</v>
      </c>
    </row>
    <row r="170" spans="2:11" ht="12.75" customHeight="1" x14ac:dyDescent="0.2">
      <c r="B170" s="14" t="s">
        <v>341</v>
      </c>
      <c r="C170" s="14" t="s">
        <v>94</v>
      </c>
      <c r="D170" s="318"/>
      <c r="E170" s="231"/>
      <c r="F170" s="155"/>
      <c r="G170" s="225"/>
      <c r="H170" s="227"/>
      <c r="I170" s="359" t="s">
        <v>438</v>
      </c>
      <c r="J170" s="11" t="s">
        <v>403</v>
      </c>
      <c r="K170" s="17">
        <v>0.11</v>
      </c>
    </row>
    <row r="171" spans="2:11" ht="12.75" customHeight="1" x14ac:dyDescent="0.2">
      <c r="B171" s="14" t="s">
        <v>342</v>
      </c>
      <c r="C171" s="14" t="s">
        <v>94</v>
      </c>
      <c r="D171" s="318"/>
      <c r="E171" s="231"/>
      <c r="F171" s="155"/>
      <c r="G171" s="225"/>
      <c r="H171" s="227"/>
      <c r="I171" s="359" t="s">
        <v>438</v>
      </c>
      <c r="J171" s="11" t="s">
        <v>403</v>
      </c>
      <c r="K171" s="17">
        <v>8.69</v>
      </c>
    </row>
    <row r="172" spans="2:11" ht="12.75" customHeight="1" x14ac:dyDescent="0.2">
      <c r="B172" s="14" t="s">
        <v>343</v>
      </c>
      <c r="C172" s="14" t="s">
        <v>94</v>
      </c>
      <c r="D172" s="318"/>
      <c r="E172" s="231"/>
      <c r="F172" s="155"/>
      <c r="G172" s="225"/>
      <c r="H172" s="227"/>
      <c r="I172" s="359" t="s">
        <v>438</v>
      </c>
      <c r="J172" s="11" t="s">
        <v>403</v>
      </c>
      <c r="K172" s="17">
        <v>26.99</v>
      </c>
    </row>
    <row r="173" spans="2:11" ht="12.75" customHeight="1" x14ac:dyDescent="0.2">
      <c r="B173" s="14" t="s">
        <v>344</v>
      </c>
      <c r="C173" s="14" t="s">
        <v>94</v>
      </c>
      <c r="D173" s="318"/>
      <c r="E173" s="231"/>
      <c r="F173" s="155"/>
      <c r="G173" s="225"/>
      <c r="H173" s="227"/>
      <c r="I173" s="359" t="s">
        <v>438</v>
      </c>
      <c r="J173" s="11" t="s">
        <v>403</v>
      </c>
      <c r="K173" s="17">
        <v>10.97</v>
      </c>
    </row>
    <row r="174" spans="2:11" ht="12.75" customHeight="1" x14ac:dyDescent="0.2">
      <c r="B174" s="14" t="s">
        <v>345</v>
      </c>
      <c r="C174" s="14" t="s">
        <v>94</v>
      </c>
      <c r="D174" s="318"/>
      <c r="E174" s="231"/>
      <c r="F174" s="155"/>
      <c r="G174" s="225"/>
      <c r="H174" s="227"/>
      <c r="I174" s="359" t="s">
        <v>438</v>
      </c>
      <c r="J174" s="11" t="s">
        <v>403</v>
      </c>
      <c r="K174" s="17">
        <v>35.380000000000003</v>
      </c>
    </row>
    <row r="175" spans="2:11" ht="12.75" customHeight="1" x14ac:dyDescent="0.2">
      <c r="B175" s="14" t="s">
        <v>346</v>
      </c>
      <c r="C175" s="14" t="s">
        <v>94</v>
      </c>
      <c r="D175" s="318"/>
      <c r="E175" s="231"/>
      <c r="F175" s="155"/>
      <c r="G175" s="225"/>
      <c r="H175" s="227"/>
      <c r="I175" s="359" t="s">
        <v>438</v>
      </c>
      <c r="J175" s="11" t="s">
        <v>403</v>
      </c>
      <c r="K175" s="17">
        <v>35.590000000000003</v>
      </c>
    </row>
    <row r="176" spans="2:11" ht="12.75" customHeight="1" x14ac:dyDescent="0.2">
      <c r="B176" s="14" t="s">
        <v>347</v>
      </c>
      <c r="C176" s="14" t="s">
        <v>94</v>
      </c>
      <c r="D176" s="318"/>
      <c r="E176" s="231"/>
      <c r="F176" s="155"/>
      <c r="G176" s="225"/>
      <c r="H176" s="227"/>
      <c r="I176" s="359" t="s">
        <v>438</v>
      </c>
      <c r="J176" s="11" t="s">
        <v>403</v>
      </c>
      <c r="K176" s="17">
        <v>36.74</v>
      </c>
    </row>
    <row r="177" spans="2:11" ht="12.75" customHeight="1" x14ac:dyDescent="0.2">
      <c r="B177" s="14" t="s">
        <v>348</v>
      </c>
      <c r="C177" s="14" t="s">
        <v>94</v>
      </c>
      <c r="D177" s="318"/>
      <c r="E177" s="231"/>
      <c r="F177" s="155"/>
      <c r="G177" s="225"/>
      <c r="H177" s="227"/>
      <c r="I177" s="359" t="s">
        <v>438</v>
      </c>
      <c r="J177" s="11" t="s">
        <v>403</v>
      </c>
      <c r="K177" s="17">
        <v>47.68</v>
      </c>
    </row>
    <row r="178" spans="2:11" ht="12.75" customHeight="1" x14ac:dyDescent="0.2">
      <c r="B178" s="14" t="s">
        <v>349</v>
      </c>
      <c r="C178" s="14" t="s">
        <v>94</v>
      </c>
      <c r="D178" s="318"/>
      <c r="E178" s="231"/>
      <c r="F178" s="155"/>
      <c r="G178" s="225"/>
      <c r="H178" s="227"/>
      <c r="I178" s="359" t="s">
        <v>438</v>
      </c>
      <c r="J178" s="11" t="s">
        <v>403</v>
      </c>
      <c r="K178" s="17">
        <v>57.34</v>
      </c>
    </row>
    <row r="179" spans="2:11" ht="13.5" customHeight="1" x14ac:dyDescent="0.2">
      <c r="B179" s="14" t="s">
        <v>350</v>
      </c>
      <c r="C179" s="14" t="s">
        <v>94</v>
      </c>
      <c r="D179" s="318"/>
      <c r="E179" s="231"/>
      <c r="F179" s="155"/>
      <c r="G179" s="225"/>
      <c r="H179" s="227"/>
      <c r="I179" s="359" t="s">
        <v>438</v>
      </c>
      <c r="J179" s="11" t="s">
        <v>403</v>
      </c>
      <c r="K179" s="17">
        <v>34.93</v>
      </c>
    </row>
    <row r="180" spans="2:11" ht="13.5" customHeight="1" x14ac:dyDescent="0.2">
      <c r="B180" s="14" t="s">
        <v>351</v>
      </c>
      <c r="C180" s="14" t="s">
        <v>94</v>
      </c>
      <c r="D180" s="318"/>
      <c r="E180" s="231"/>
      <c r="F180" s="155"/>
      <c r="G180" s="225"/>
      <c r="H180" s="227"/>
      <c r="I180" s="359" t="s">
        <v>438</v>
      </c>
      <c r="J180" s="11" t="s">
        <v>403</v>
      </c>
      <c r="K180" s="17">
        <v>13.5</v>
      </c>
    </row>
    <row r="181" spans="2:11" ht="13.5" customHeight="1" x14ac:dyDescent="0.2">
      <c r="B181" s="14" t="s">
        <v>352</v>
      </c>
      <c r="C181" s="14" t="s">
        <v>94</v>
      </c>
      <c r="D181" s="318"/>
      <c r="E181" s="231"/>
      <c r="F181" s="155"/>
      <c r="G181" s="225"/>
      <c r="H181" s="227"/>
      <c r="I181" s="359" t="s">
        <v>438</v>
      </c>
      <c r="J181" s="11" t="s">
        <v>411</v>
      </c>
      <c r="K181" s="17">
        <v>31174.43</v>
      </c>
    </row>
    <row r="182" spans="2:11" ht="13.5" customHeight="1" x14ac:dyDescent="0.2">
      <c r="B182" s="14" t="s">
        <v>353</v>
      </c>
      <c r="C182" s="14" t="s">
        <v>94</v>
      </c>
      <c r="D182" s="318"/>
      <c r="E182" s="231"/>
      <c r="F182" s="155"/>
      <c r="G182" s="225"/>
      <c r="H182" s="227"/>
      <c r="I182" s="359" t="s">
        <v>438</v>
      </c>
      <c r="J182" s="11" t="s">
        <v>409</v>
      </c>
      <c r="K182" s="17">
        <v>14970</v>
      </c>
    </row>
    <row r="183" spans="2:11" ht="13.5" customHeight="1" x14ac:dyDescent="0.2">
      <c r="B183" s="14" t="s">
        <v>354</v>
      </c>
      <c r="C183" s="14" t="s">
        <v>94</v>
      </c>
      <c r="D183" s="318"/>
      <c r="E183" s="231"/>
      <c r="F183" s="155"/>
      <c r="G183" s="225"/>
      <c r="H183" s="227"/>
      <c r="I183" s="359" t="s">
        <v>438</v>
      </c>
      <c r="J183" s="11" t="s">
        <v>412</v>
      </c>
      <c r="K183" s="17">
        <v>20102.66</v>
      </c>
    </row>
    <row r="184" spans="2:11" ht="13.5" customHeight="1" x14ac:dyDescent="0.2">
      <c r="B184" s="14" t="s">
        <v>355</v>
      </c>
      <c r="C184" s="14" t="s">
        <v>94</v>
      </c>
      <c r="D184" s="318"/>
      <c r="E184" s="231"/>
      <c r="F184" s="155"/>
      <c r="G184" s="225"/>
      <c r="H184" s="227"/>
      <c r="I184" s="359" t="s">
        <v>438</v>
      </c>
      <c r="J184" s="11" t="s">
        <v>412</v>
      </c>
      <c r="K184" s="17">
        <v>3320.77</v>
      </c>
    </row>
    <row r="185" spans="2:11" ht="13.5" customHeight="1" x14ac:dyDescent="0.2">
      <c r="B185" s="14" t="s">
        <v>356</v>
      </c>
      <c r="C185" s="14" t="s">
        <v>94</v>
      </c>
      <c r="D185" s="318"/>
      <c r="E185" s="231"/>
      <c r="F185" s="155"/>
      <c r="G185" s="225"/>
      <c r="H185" s="227"/>
      <c r="I185" s="359" t="s">
        <v>438</v>
      </c>
      <c r="J185" s="11" t="s">
        <v>412</v>
      </c>
      <c r="K185" s="17">
        <v>74.099999999999994</v>
      </c>
    </row>
    <row r="186" spans="2:11" ht="13.5" customHeight="1" x14ac:dyDescent="0.2">
      <c r="B186" s="14" t="s">
        <v>357</v>
      </c>
      <c r="C186" s="14" t="s">
        <v>94</v>
      </c>
      <c r="D186" s="318"/>
      <c r="E186" s="231"/>
      <c r="F186" s="155"/>
      <c r="G186" s="225"/>
      <c r="H186" s="227"/>
      <c r="I186" s="359" t="s">
        <v>438</v>
      </c>
      <c r="J186" s="11" t="s">
        <v>412</v>
      </c>
      <c r="K186" s="17">
        <v>368</v>
      </c>
    </row>
    <row r="187" spans="2:11" ht="13.5" customHeight="1" x14ac:dyDescent="0.2">
      <c r="B187" s="14" t="s">
        <v>358</v>
      </c>
      <c r="C187" s="14" t="s">
        <v>94</v>
      </c>
      <c r="D187" s="318"/>
      <c r="E187" s="231"/>
      <c r="F187" s="155"/>
      <c r="G187" s="225"/>
      <c r="H187" s="227"/>
      <c r="I187" s="359" t="s">
        <v>438</v>
      </c>
      <c r="J187" s="11" t="s">
        <v>412</v>
      </c>
      <c r="K187" s="17">
        <v>309.39999999999998</v>
      </c>
    </row>
    <row r="188" spans="2:11" ht="13.5" customHeight="1" x14ac:dyDescent="0.2">
      <c r="B188" s="14" t="s">
        <v>359</v>
      </c>
      <c r="C188" s="14" t="s">
        <v>94</v>
      </c>
      <c r="D188" s="318"/>
      <c r="E188" s="231"/>
      <c r="F188" s="155"/>
      <c r="G188" s="225"/>
      <c r="H188" s="227"/>
      <c r="I188" s="359" t="s">
        <v>438</v>
      </c>
      <c r="J188" s="11" t="s">
        <v>412</v>
      </c>
      <c r="K188" s="17">
        <v>142.80000000000001</v>
      </c>
    </row>
    <row r="189" spans="2:11" ht="13.5" customHeight="1" x14ac:dyDescent="0.2">
      <c r="B189" s="14" t="s">
        <v>360</v>
      </c>
      <c r="C189" s="14" t="s">
        <v>94</v>
      </c>
      <c r="D189" s="318"/>
      <c r="E189" s="231"/>
      <c r="F189" s="155"/>
      <c r="G189" s="225"/>
      <c r="H189" s="227"/>
      <c r="I189" s="359" t="s">
        <v>438</v>
      </c>
      <c r="J189" s="11" t="s">
        <v>412</v>
      </c>
      <c r="K189" s="17">
        <v>464.8</v>
      </c>
    </row>
    <row r="190" spans="2:11" ht="13.5" customHeight="1" x14ac:dyDescent="0.2">
      <c r="B190" s="14" t="s">
        <v>361</v>
      </c>
      <c r="C190" s="14" t="s">
        <v>94</v>
      </c>
      <c r="D190" s="318"/>
      <c r="E190" s="231"/>
      <c r="F190" s="155"/>
      <c r="G190" s="225"/>
      <c r="H190" s="227"/>
      <c r="I190" s="359" t="s">
        <v>438</v>
      </c>
      <c r="J190" s="11" t="s">
        <v>403</v>
      </c>
      <c r="K190" s="17">
        <v>4076.81</v>
      </c>
    </row>
    <row r="191" spans="2:11" ht="13.5" customHeight="1" x14ac:dyDescent="0.2">
      <c r="B191" s="14" t="s">
        <v>362</v>
      </c>
      <c r="C191" s="14" t="s">
        <v>94</v>
      </c>
      <c r="D191" s="318"/>
      <c r="E191" s="231"/>
      <c r="F191" s="155"/>
      <c r="G191" s="225"/>
      <c r="H191" s="227"/>
      <c r="I191" s="359" t="s">
        <v>438</v>
      </c>
      <c r="J191" s="11" t="s">
        <v>403</v>
      </c>
      <c r="K191" s="17">
        <v>702.62</v>
      </c>
    </row>
    <row r="192" spans="2:11" ht="13.5" customHeight="1" x14ac:dyDescent="0.2">
      <c r="B192" s="14" t="s">
        <v>363</v>
      </c>
      <c r="C192" s="14" t="s">
        <v>94</v>
      </c>
      <c r="D192" s="318"/>
      <c r="E192" s="231"/>
      <c r="F192" s="155"/>
      <c r="G192" s="225"/>
      <c r="H192" s="227"/>
      <c r="I192" s="359" t="s">
        <v>438</v>
      </c>
      <c r="J192" s="11" t="s">
        <v>403</v>
      </c>
      <c r="K192" s="17">
        <v>76.09</v>
      </c>
    </row>
    <row r="193" spans="2:11" ht="13.5" customHeight="1" x14ac:dyDescent="0.2">
      <c r="B193" s="14" t="s">
        <v>364</v>
      </c>
      <c r="C193" s="14" t="s">
        <v>94</v>
      </c>
      <c r="D193" s="318"/>
      <c r="E193" s="231"/>
      <c r="F193" s="155"/>
      <c r="G193" s="225"/>
      <c r="H193" s="227"/>
      <c r="I193" s="359" t="s">
        <v>438</v>
      </c>
      <c r="J193" s="11" t="s">
        <v>403</v>
      </c>
      <c r="K193" s="17">
        <v>74.38</v>
      </c>
    </row>
    <row r="194" spans="2:11" ht="13.5" customHeight="1" x14ac:dyDescent="0.2">
      <c r="B194" s="14" t="s">
        <v>365</v>
      </c>
      <c r="C194" s="14" t="s">
        <v>94</v>
      </c>
      <c r="D194" s="318"/>
      <c r="E194" s="231"/>
      <c r="F194" s="155"/>
      <c r="G194" s="225"/>
      <c r="H194" s="227"/>
      <c r="I194" s="359" t="s">
        <v>438</v>
      </c>
      <c r="J194" s="11" t="s">
        <v>403</v>
      </c>
      <c r="K194" s="17">
        <v>94.14</v>
      </c>
    </row>
    <row r="195" spans="2:11" ht="13.5" customHeight="1" x14ac:dyDescent="0.2">
      <c r="B195" s="14" t="s">
        <v>366</v>
      </c>
      <c r="C195" s="14" t="s">
        <v>94</v>
      </c>
      <c r="D195" s="318"/>
      <c r="E195" s="231"/>
      <c r="F195" s="155"/>
      <c r="G195" s="225"/>
      <c r="H195" s="227"/>
      <c r="I195" s="359" t="s">
        <v>438</v>
      </c>
      <c r="J195" s="11" t="s">
        <v>403</v>
      </c>
      <c r="K195" s="17">
        <v>89.02</v>
      </c>
    </row>
    <row r="196" spans="2:11" ht="13.5" customHeight="1" x14ac:dyDescent="0.2">
      <c r="B196" s="14" t="s">
        <v>367</v>
      </c>
      <c r="C196" s="14" t="s">
        <v>94</v>
      </c>
      <c r="D196" s="318"/>
      <c r="E196" s="231"/>
      <c r="F196" s="155"/>
      <c r="G196" s="225"/>
      <c r="H196" s="227"/>
      <c r="I196" s="359" t="s">
        <v>438</v>
      </c>
      <c r="J196" s="11" t="s">
        <v>403</v>
      </c>
      <c r="K196" s="17">
        <v>93.73</v>
      </c>
    </row>
    <row r="197" spans="2:11" ht="13.5" customHeight="1" x14ac:dyDescent="0.2">
      <c r="B197" s="14" t="s">
        <v>368</v>
      </c>
      <c r="C197" s="14" t="s">
        <v>94</v>
      </c>
      <c r="D197" s="318"/>
      <c r="E197" s="231"/>
      <c r="F197" s="155"/>
      <c r="G197" s="225"/>
      <c r="H197" s="227"/>
      <c r="I197" s="359" t="s">
        <v>438</v>
      </c>
      <c r="J197" s="11" t="s">
        <v>403</v>
      </c>
      <c r="K197" s="17">
        <v>99.91</v>
      </c>
    </row>
    <row r="198" spans="2:11" ht="13.5" customHeight="1" x14ac:dyDescent="0.2">
      <c r="B198" s="14" t="s">
        <v>369</v>
      </c>
      <c r="C198" s="14" t="s">
        <v>94</v>
      </c>
      <c r="D198" s="318"/>
      <c r="E198" s="231"/>
      <c r="F198" s="155"/>
      <c r="G198" s="225"/>
      <c r="H198" s="227"/>
      <c r="I198" s="359" t="s">
        <v>438</v>
      </c>
      <c r="J198" s="11" t="s">
        <v>403</v>
      </c>
      <c r="K198" s="17">
        <v>99.35</v>
      </c>
    </row>
    <row r="199" spans="2:11" ht="13.5" customHeight="1" x14ac:dyDescent="0.2">
      <c r="B199" s="14" t="s">
        <v>370</v>
      </c>
      <c r="C199" s="14" t="s">
        <v>94</v>
      </c>
      <c r="D199" s="318"/>
      <c r="E199" s="231"/>
      <c r="F199" s="155"/>
      <c r="G199" s="225"/>
      <c r="H199" s="227"/>
      <c r="I199" s="359" t="s">
        <v>438</v>
      </c>
      <c r="J199" s="11" t="s">
        <v>403</v>
      </c>
      <c r="K199" s="17">
        <v>87.37</v>
      </c>
    </row>
    <row r="200" spans="2:11" ht="13.5" customHeight="1" x14ac:dyDescent="0.2">
      <c r="B200" s="14" t="s">
        <v>371</v>
      </c>
      <c r="C200" s="14" t="s">
        <v>94</v>
      </c>
      <c r="D200" s="318"/>
      <c r="E200" s="231"/>
      <c r="F200" s="155"/>
      <c r="G200" s="225"/>
      <c r="H200" s="227"/>
      <c r="I200" s="359" t="s">
        <v>438</v>
      </c>
      <c r="J200" s="11" t="s">
        <v>403</v>
      </c>
      <c r="K200" s="17">
        <v>35.1</v>
      </c>
    </row>
    <row r="201" spans="2:11" ht="13.5" customHeight="1" x14ac:dyDescent="0.2">
      <c r="B201" s="14" t="s">
        <v>372</v>
      </c>
      <c r="C201" s="14" t="s">
        <v>94</v>
      </c>
      <c r="D201" s="318"/>
      <c r="E201" s="231"/>
      <c r="F201" s="155"/>
      <c r="G201" s="225"/>
      <c r="H201" s="227"/>
      <c r="I201" s="359" t="s">
        <v>438</v>
      </c>
      <c r="J201" s="11" t="s">
        <v>403</v>
      </c>
      <c r="K201" s="17">
        <v>94.07</v>
      </c>
    </row>
    <row r="202" spans="2:11" ht="13.5" customHeight="1" x14ac:dyDescent="0.2">
      <c r="B202" s="14" t="s">
        <v>373</v>
      </c>
      <c r="C202" s="14" t="s">
        <v>94</v>
      </c>
      <c r="D202" s="318"/>
      <c r="E202" s="231"/>
      <c r="F202" s="155"/>
      <c r="G202" s="225"/>
      <c r="H202" s="227"/>
      <c r="I202" s="359" t="s">
        <v>438</v>
      </c>
      <c r="J202" s="11" t="s">
        <v>403</v>
      </c>
      <c r="K202" s="17">
        <v>83.07</v>
      </c>
    </row>
    <row r="203" spans="2:11" ht="13.5" customHeight="1" x14ac:dyDescent="0.2">
      <c r="B203" s="14"/>
      <c r="C203" s="14" t="s">
        <v>94</v>
      </c>
      <c r="D203" s="318"/>
      <c r="E203" s="231"/>
      <c r="F203" s="155"/>
      <c r="G203" s="225"/>
      <c r="H203" s="227"/>
      <c r="I203" s="359" t="s">
        <v>438</v>
      </c>
      <c r="J203" s="11" t="s">
        <v>403</v>
      </c>
      <c r="K203" s="17">
        <v>82.35</v>
      </c>
    </row>
    <row r="204" spans="2:11" ht="13.5" customHeight="1" x14ac:dyDescent="0.2">
      <c r="B204" s="14"/>
      <c r="C204" s="14" t="s">
        <v>94</v>
      </c>
      <c r="D204" s="318"/>
      <c r="E204" s="231"/>
      <c r="F204" s="155"/>
      <c r="G204" s="225"/>
      <c r="H204" s="227"/>
      <c r="I204" s="359" t="s">
        <v>438</v>
      </c>
      <c r="J204" s="11" t="s">
        <v>403</v>
      </c>
      <c r="K204" s="17">
        <v>88.84</v>
      </c>
    </row>
    <row r="205" spans="2:11" ht="13.5" customHeight="1" x14ac:dyDescent="0.2">
      <c r="B205" s="14"/>
      <c r="C205" s="14" t="s">
        <v>94</v>
      </c>
      <c r="D205" s="318"/>
      <c r="E205" s="231"/>
      <c r="F205" s="155"/>
      <c r="G205" s="225"/>
      <c r="H205" s="227"/>
      <c r="I205" s="359" t="s">
        <v>438</v>
      </c>
      <c r="J205" s="11" t="s">
        <v>404</v>
      </c>
      <c r="K205" s="17">
        <v>2818.13</v>
      </c>
    </row>
    <row r="206" spans="2:11" ht="13.5" customHeight="1" x14ac:dyDescent="0.2">
      <c r="B206" s="14"/>
      <c r="C206" s="14" t="s">
        <v>94</v>
      </c>
      <c r="D206" s="318"/>
      <c r="E206" s="231"/>
      <c r="F206" s="155"/>
      <c r="G206" s="225"/>
      <c r="H206" s="227"/>
      <c r="I206" s="359" t="s">
        <v>438</v>
      </c>
      <c r="J206" s="11" t="s">
        <v>404</v>
      </c>
      <c r="K206" s="17">
        <v>4.92</v>
      </c>
    </row>
    <row r="207" spans="2:11" ht="13.5" customHeight="1" x14ac:dyDescent="0.2">
      <c r="B207" s="14"/>
      <c r="C207" s="14" t="s">
        <v>94</v>
      </c>
      <c r="D207" s="318"/>
      <c r="E207" s="231"/>
      <c r="F207" s="155"/>
      <c r="G207" s="225"/>
      <c r="H207" s="227"/>
      <c r="I207" s="359" t="s">
        <v>438</v>
      </c>
      <c r="J207" s="11" t="s">
        <v>404</v>
      </c>
      <c r="K207" s="17">
        <v>37.17</v>
      </c>
    </row>
    <row r="208" spans="2:11" ht="13.5" customHeight="1" x14ac:dyDescent="0.2">
      <c r="B208" s="14"/>
      <c r="C208" s="14" t="s">
        <v>94</v>
      </c>
      <c r="D208" s="318"/>
      <c r="E208" s="231"/>
      <c r="F208" s="155"/>
      <c r="G208" s="225"/>
      <c r="H208" s="227"/>
      <c r="I208" s="359" t="s">
        <v>438</v>
      </c>
      <c r="J208" s="11" t="s">
        <v>404</v>
      </c>
      <c r="K208" s="17">
        <v>143.22</v>
      </c>
    </row>
    <row r="209" spans="2:11" ht="13.5" customHeight="1" x14ac:dyDescent="0.2">
      <c r="B209" s="14"/>
      <c r="C209" s="14" t="s">
        <v>94</v>
      </c>
      <c r="D209" s="318"/>
      <c r="E209" s="231"/>
      <c r="F209" s="155"/>
      <c r="G209" s="225"/>
      <c r="H209" s="227"/>
      <c r="I209" s="359" t="s">
        <v>438</v>
      </c>
      <c r="J209" s="11" t="s">
        <v>404</v>
      </c>
      <c r="K209" s="17">
        <v>70.39</v>
      </c>
    </row>
    <row r="210" spans="2:11" ht="13.5" customHeight="1" x14ac:dyDescent="0.2">
      <c r="B210" s="14"/>
      <c r="C210" s="14" t="s">
        <v>94</v>
      </c>
      <c r="D210" s="318"/>
      <c r="E210" s="231"/>
      <c r="F210" s="155"/>
      <c r="G210" s="225"/>
      <c r="H210" s="227"/>
      <c r="I210" s="359" t="s">
        <v>438</v>
      </c>
      <c r="J210" s="11" t="s">
        <v>404</v>
      </c>
      <c r="K210" s="17">
        <v>103.63</v>
      </c>
    </row>
    <row r="211" spans="2:11" ht="13.5" customHeight="1" x14ac:dyDescent="0.2">
      <c r="B211" s="14"/>
      <c r="C211" s="14" t="s">
        <v>94</v>
      </c>
      <c r="D211" s="318"/>
      <c r="E211" s="231"/>
      <c r="F211" s="155"/>
      <c r="G211" s="225"/>
      <c r="H211" s="227"/>
      <c r="I211" s="359" t="s">
        <v>438</v>
      </c>
      <c r="J211" s="11" t="s">
        <v>406</v>
      </c>
      <c r="K211" s="17">
        <v>1383.75</v>
      </c>
    </row>
    <row r="212" spans="2:11" ht="13.5" customHeight="1" x14ac:dyDescent="0.2">
      <c r="B212" s="14"/>
      <c r="C212" s="14" t="s">
        <v>94</v>
      </c>
      <c r="D212" s="318"/>
      <c r="E212" s="231"/>
      <c r="F212" s="155"/>
      <c r="G212" s="225"/>
      <c r="H212" s="227"/>
      <c r="I212" s="359" t="s">
        <v>438</v>
      </c>
      <c r="J212" s="11" t="s">
        <v>41</v>
      </c>
      <c r="K212" s="17">
        <v>1047543.54</v>
      </c>
    </row>
    <row r="213" spans="2:11" ht="13.5" customHeight="1" x14ac:dyDescent="0.2">
      <c r="B213" s="14"/>
      <c r="C213" s="14" t="s">
        <v>94</v>
      </c>
      <c r="D213" s="318"/>
      <c r="E213" s="231"/>
      <c r="F213" s="155"/>
      <c r="G213" s="225"/>
      <c r="H213" s="227"/>
      <c r="I213" s="359" t="s">
        <v>438</v>
      </c>
      <c r="J213" s="11" t="s">
        <v>413</v>
      </c>
      <c r="K213" s="17">
        <v>306.2</v>
      </c>
    </row>
    <row r="214" spans="2:11" ht="13.5" customHeight="1" x14ac:dyDescent="0.2">
      <c r="B214" s="14"/>
      <c r="C214" s="14" t="s">
        <v>94</v>
      </c>
      <c r="D214" s="318"/>
      <c r="E214" s="231"/>
      <c r="F214" s="155"/>
      <c r="G214" s="225"/>
      <c r="H214" s="227"/>
      <c r="I214" s="359" t="s">
        <v>438</v>
      </c>
      <c r="J214" s="11" t="s">
        <v>177</v>
      </c>
      <c r="K214" s="17">
        <v>2087.67</v>
      </c>
    </row>
    <row r="215" spans="2:11" ht="13.5" customHeight="1" thickBot="1" x14ac:dyDescent="0.25">
      <c r="B215" s="14"/>
      <c r="C215" s="14" t="s">
        <v>94</v>
      </c>
      <c r="D215" s="318"/>
      <c r="E215" s="231"/>
      <c r="F215" s="155"/>
      <c r="G215" s="225"/>
      <c r="H215" s="227"/>
      <c r="I215" s="359" t="s">
        <v>438</v>
      </c>
      <c r="J215" s="11" t="s">
        <v>406</v>
      </c>
      <c r="K215" s="17">
        <v>14.7</v>
      </c>
    </row>
    <row r="216" spans="2:11" ht="21" customHeight="1" thickBot="1" x14ac:dyDescent="0.25">
      <c r="B216" s="229"/>
      <c r="C216" s="229"/>
      <c r="D216" s="229"/>
      <c r="E216" s="229"/>
      <c r="F216" s="229"/>
      <c r="G216" s="229"/>
      <c r="H216" s="229"/>
      <c r="I216" s="229"/>
      <c r="J216" s="230"/>
      <c r="K216" s="64">
        <f>SUM(K5:K215)</f>
        <v>-2.9999998585488186E-3</v>
      </c>
    </row>
    <row r="218" spans="2:11" ht="15" x14ac:dyDescent="0.25">
      <c r="C218"/>
      <c r="D218"/>
      <c r="E218"/>
    </row>
    <row r="219" spans="2:11" ht="15" x14ac:dyDescent="0.25">
      <c r="C219" s="363" t="s">
        <v>442</v>
      </c>
      <c r="D219" t="s">
        <v>444</v>
      </c>
      <c r="E219"/>
    </row>
    <row r="220" spans="2:11" ht="15" x14ac:dyDescent="0.25">
      <c r="C220" s="364" t="s">
        <v>440</v>
      </c>
      <c r="D220" s="349">
        <v>-77839.430000000008</v>
      </c>
      <c r="E220" t="s">
        <v>445</v>
      </c>
    </row>
    <row r="221" spans="2:11" ht="15" x14ac:dyDescent="0.25">
      <c r="C221" s="364" t="s">
        <v>438</v>
      </c>
      <c r="D221" s="349">
        <v>77839.426999999952</v>
      </c>
      <c r="E221" t="s">
        <v>446</v>
      </c>
    </row>
    <row r="222" spans="2:11" ht="15" x14ac:dyDescent="0.25">
      <c r="C222" s="364" t="s">
        <v>443</v>
      </c>
      <c r="D222" s="349">
        <v>-3.0000000551808625E-3</v>
      </c>
      <c r="E222"/>
    </row>
    <row r="223" spans="2:11" ht="15" x14ac:dyDescent="0.25">
      <c r="C223"/>
      <c r="D223"/>
      <c r="E223"/>
    </row>
    <row r="224" spans="2:11" ht="15" x14ac:dyDescent="0.25">
      <c r="C224"/>
      <c r="D224"/>
      <c r="E224"/>
    </row>
    <row r="225" spans="3:5" ht="15" x14ac:dyDescent="0.25">
      <c r="C225"/>
      <c r="D225"/>
      <c r="E225"/>
    </row>
    <row r="226" spans="3:5" ht="15" x14ac:dyDescent="0.25">
      <c r="C226"/>
      <c r="D226"/>
      <c r="E226"/>
    </row>
    <row r="227" spans="3:5" ht="15" x14ac:dyDescent="0.25">
      <c r="C227"/>
      <c r="D227"/>
      <c r="E227"/>
    </row>
    <row r="228" spans="3:5" ht="15" x14ac:dyDescent="0.25">
      <c r="C228"/>
      <c r="D228"/>
      <c r="E228"/>
    </row>
    <row r="229" spans="3:5" ht="15" x14ac:dyDescent="0.25">
      <c r="C229"/>
      <c r="D229"/>
      <c r="E229"/>
    </row>
    <row r="230" spans="3:5" ht="15" x14ac:dyDescent="0.25">
      <c r="C230"/>
      <c r="D230"/>
      <c r="E230"/>
    </row>
    <row r="231" spans="3:5" ht="15" x14ac:dyDescent="0.25">
      <c r="C231"/>
      <c r="D231"/>
      <c r="E231"/>
    </row>
    <row r="232" spans="3:5" ht="15" x14ac:dyDescent="0.25">
      <c r="C232"/>
      <c r="D232"/>
      <c r="E232"/>
    </row>
    <row r="233" spans="3:5" ht="15" x14ac:dyDescent="0.25">
      <c r="C233"/>
      <c r="D233"/>
      <c r="E233"/>
    </row>
    <row r="234" spans="3:5" ht="15" x14ac:dyDescent="0.25">
      <c r="C234"/>
      <c r="D234"/>
      <c r="E234"/>
    </row>
    <row r="235" spans="3:5" ht="15" x14ac:dyDescent="0.25">
      <c r="C235"/>
      <c r="D235"/>
      <c r="E235"/>
    </row>
    <row r="236" spans="3:5" ht="15" x14ac:dyDescent="0.25">
      <c r="C236"/>
      <c r="D236"/>
      <c r="E236"/>
    </row>
  </sheetData>
  <mergeCells count="22">
    <mergeCell ref="B216:J216"/>
    <mergeCell ref="H27:H115"/>
    <mergeCell ref="D116:D215"/>
    <mergeCell ref="E116:E215"/>
    <mergeCell ref="F116:F215"/>
    <mergeCell ref="G116:G215"/>
    <mergeCell ref="H116:H215"/>
    <mergeCell ref="G21:G26"/>
    <mergeCell ref="H21:H26"/>
    <mergeCell ref="D27:D115"/>
    <mergeCell ref="E27:E115"/>
    <mergeCell ref="F27:F115"/>
    <mergeCell ref="G27:G115"/>
    <mergeCell ref="D21:D26"/>
    <mergeCell ref="E21:E26"/>
    <mergeCell ref="F21:F26"/>
    <mergeCell ref="D5:D20"/>
    <mergeCell ref="E5:E20"/>
    <mergeCell ref="F5:F20"/>
    <mergeCell ref="G5:G20"/>
    <mergeCell ref="H5:H20"/>
    <mergeCell ref="B2:K2"/>
  </mergeCells>
  <hyperlinks>
    <hyperlink ref="E5" r:id="rId2" xr:uid="{E4E9C565-713C-4455-B892-E2A019DF324C}"/>
    <hyperlink ref="E21" r:id="rId3" xr:uid="{06FE191A-9BEF-4E91-A26B-1DBC2E9A3D8D}"/>
  </hyperlink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9994F-F1AD-4E9E-AF94-81F68A75FC9C}">
  <dimension ref="B2:R31"/>
  <sheetViews>
    <sheetView zoomScale="90" zoomScaleNormal="90" workbookViewId="0">
      <selection activeCell="J22" sqref="J22"/>
    </sheetView>
  </sheetViews>
  <sheetFormatPr defaultRowHeight="15" x14ac:dyDescent="0.25"/>
  <cols>
    <col min="1" max="1" width="1.5703125" customWidth="1"/>
    <col min="2" max="2" width="7.5703125" bestFit="1" customWidth="1"/>
    <col min="3" max="3" width="39.42578125" customWidth="1"/>
    <col min="4" max="4" width="16.7109375" bestFit="1" customWidth="1"/>
    <col min="5" max="5" width="10.28515625" customWidth="1"/>
    <col min="6" max="6" width="10.7109375" customWidth="1"/>
    <col min="7" max="7" width="6.7109375" bestFit="1" customWidth="1"/>
    <col min="8" max="8" width="19.28515625" customWidth="1"/>
    <col min="9" max="9" width="21.85546875" bestFit="1" customWidth="1"/>
    <col min="10" max="10" width="19" customWidth="1"/>
    <col min="11" max="11" width="3.140625" customWidth="1"/>
    <col min="12" max="12" width="11.42578125" customWidth="1"/>
    <col min="13" max="13" width="6.7109375" bestFit="1" customWidth="1"/>
    <col min="14" max="14" width="19.28515625" customWidth="1"/>
    <col min="15" max="15" width="21.85546875" bestFit="1" customWidth="1"/>
    <col min="16" max="16" width="19" customWidth="1"/>
    <col min="18" max="18" width="12.140625" bestFit="1" customWidth="1"/>
  </cols>
  <sheetData>
    <row r="2" spans="2:18" x14ac:dyDescent="0.25">
      <c r="B2" s="1"/>
      <c r="C2" s="346" t="s">
        <v>420</v>
      </c>
      <c r="D2" s="347"/>
      <c r="E2" s="1"/>
      <c r="H2" s="339" t="s">
        <v>432</v>
      </c>
      <c r="I2" s="340"/>
      <c r="J2" s="341"/>
      <c r="N2" s="339" t="s">
        <v>432</v>
      </c>
      <c r="O2" s="340"/>
      <c r="P2" s="341"/>
    </row>
    <row r="3" spans="2:18" x14ac:dyDescent="0.25">
      <c r="B3" s="325" t="s">
        <v>45</v>
      </c>
      <c r="C3" s="321" t="s">
        <v>414</v>
      </c>
      <c r="D3" s="356">
        <f>-200000-62000-15000</f>
        <v>-277000</v>
      </c>
      <c r="E3" s="140"/>
      <c r="H3" s="342" t="s">
        <v>435</v>
      </c>
      <c r="I3" s="343"/>
      <c r="J3" s="344"/>
      <c r="N3" s="342" t="s">
        <v>436</v>
      </c>
      <c r="O3" s="343"/>
      <c r="P3" s="344"/>
    </row>
    <row r="4" spans="2:18" x14ac:dyDescent="0.25">
      <c r="B4" s="327" t="s">
        <v>90</v>
      </c>
      <c r="C4" s="321" t="s">
        <v>415</v>
      </c>
      <c r="D4" s="356">
        <v>-515038</v>
      </c>
      <c r="E4" s="140"/>
      <c r="H4" s="338" t="s">
        <v>433</v>
      </c>
      <c r="I4" s="338" t="s">
        <v>434</v>
      </c>
      <c r="J4" s="338" t="s">
        <v>431</v>
      </c>
      <c r="N4" s="338" t="s">
        <v>433</v>
      </c>
      <c r="O4" s="338" t="s">
        <v>434</v>
      </c>
      <c r="P4" s="338" t="s">
        <v>431</v>
      </c>
    </row>
    <row r="5" spans="2:18" x14ac:dyDescent="0.25">
      <c r="B5" s="328" t="s">
        <v>91</v>
      </c>
      <c r="C5" s="321" t="s">
        <v>416</v>
      </c>
      <c r="D5" s="356">
        <v>-516825.07</v>
      </c>
      <c r="E5" s="140"/>
      <c r="F5" s="18"/>
      <c r="G5" s="326">
        <v>44562</v>
      </c>
      <c r="H5" s="337">
        <v>31568611.57</v>
      </c>
      <c r="I5" s="337">
        <v>31568611.57</v>
      </c>
      <c r="J5" s="345">
        <f>H5-I5</f>
        <v>0</v>
      </c>
      <c r="M5" s="326">
        <v>44562</v>
      </c>
      <c r="N5" s="337">
        <v>1322858.96</v>
      </c>
      <c r="O5" s="337">
        <v>1322858.96</v>
      </c>
      <c r="P5" s="345">
        <f>N5-O5</f>
        <v>0</v>
      </c>
      <c r="R5" s="349"/>
    </row>
    <row r="6" spans="2:18" x14ac:dyDescent="0.25">
      <c r="B6" s="325" t="s">
        <v>93</v>
      </c>
      <c r="C6" s="321" t="s">
        <v>417</v>
      </c>
      <c r="D6" s="356">
        <v>-169043.4</v>
      </c>
      <c r="E6" s="140"/>
      <c r="G6" s="326">
        <v>44593</v>
      </c>
      <c r="H6" s="337">
        <v>31568611.57</v>
      </c>
      <c r="I6" s="337">
        <v>31568611.57</v>
      </c>
      <c r="J6" s="345">
        <f t="shared" ref="J6:J16" si="0">H6-I6</f>
        <v>0</v>
      </c>
      <c r="M6" s="326">
        <v>44593</v>
      </c>
      <c r="N6" s="337">
        <v>1322858.96</v>
      </c>
      <c r="O6" s="337">
        <v>1322858.96</v>
      </c>
      <c r="P6" s="345">
        <f t="shared" ref="P6:P16" si="1">N6-O6</f>
        <v>0</v>
      </c>
      <c r="R6" s="349"/>
    </row>
    <row r="7" spans="2:18" x14ac:dyDescent="0.25">
      <c r="B7" s="325" t="s">
        <v>94</v>
      </c>
      <c r="C7" s="321" t="s">
        <v>418</v>
      </c>
      <c r="D7" s="356">
        <v>-506907.85</v>
      </c>
      <c r="E7" s="140"/>
      <c r="G7" s="326">
        <v>44621</v>
      </c>
      <c r="H7" s="337">
        <v>31568611.57</v>
      </c>
      <c r="I7" s="337">
        <v>31568611.57</v>
      </c>
      <c r="J7" s="345">
        <f t="shared" si="0"/>
        <v>0</v>
      </c>
      <c r="M7" s="326">
        <v>44621</v>
      </c>
      <c r="N7" s="337">
        <v>1322858.96</v>
      </c>
      <c r="O7" s="337">
        <v>1322858.96</v>
      </c>
      <c r="P7" s="345">
        <f t="shared" si="1"/>
        <v>0</v>
      </c>
      <c r="R7" s="349"/>
    </row>
    <row r="8" spans="2:18" x14ac:dyDescent="0.25">
      <c r="B8" s="325" t="s">
        <v>94</v>
      </c>
      <c r="C8" s="321" t="s">
        <v>419</v>
      </c>
      <c r="D8" s="356">
        <v>-1742066.05</v>
      </c>
      <c r="E8" s="140"/>
      <c r="G8" s="326">
        <v>44652</v>
      </c>
      <c r="H8" s="337">
        <v>31568611.57</v>
      </c>
      <c r="I8" s="337">
        <v>31568611.57</v>
      </c>
      <c r="J8" s="345">
        <f t="shared" si="0"/>
        <v>0</v>
      </c>
      <c r="M8" s="326">
        <v>44652</v>
      </c>
      <c r="N8" s="337">
        <v>1322858.96</v>
      </c>
      <c r="O8" s="337">
        <v>1322858.96</v>
      </c>
      <c r="P8" s="345">
        <f t="shared" si="1"/>
        <v>0</v>
      </c>
      <c r="R8" s="349"/>
    </row>
    <row r="9" spans="2:18" x14ac:dyDescent="0.25">
      <c r="B9" s="1"/>
      <c r="C9" s="323" t="s">
        <v>421</v>
      </c>
      <c r="D9" s="357">
        <f>SUM(D3:D8)</f>
        <v>-3726880.37</v>
      </c>
      <c r="E9" s="140"/>
      <c r="G9" s="326">
        <v>44682</v>
      </c>
      <c r="H9" s="337">
        <v>31568611.57</v>
      </c>
      <c r="I9" s="337">
        <v>31568611.57</v>
      </c>
      <c r="J9" s="345">
        <f t="shared" si="0"/>
        <v>0</v>
      </c>
      <c r="M9" s="326">
        <v>44682</v>
      </c>
      <c r="N9" s="337">
        <v>1322858.96</v>
      </c>
      <c r="O9" s="337">
        <v>1322858.96</v>
      </c>
      <c r="P9" s="345">
        <f t="shared" si="1"/>
        <v>0</v>
      </c>
      <c r="R9" s="349"/>
    </row>
    <row r="10" spans="2:18" x14ac:dyDescent="0.25">
      <c r="B10" s="1"/>
      <c r="C10" s="18"/>
      <c r="D10" s="1"/>
      <c r="E10" s="140"/>
      <c r="G10" s="326">
        <v>44713</v>
      </c>
      <c r="H10" s="337">
        <v>31568611.57</v>
      </c>
      <c r="I10" s="337">
        <v>31291611.57</v>
      </c>
      <c r="J10" s="345">
        <f t="shared" si="0"/>
        <v>277000</v>
      </c>
      <c r="M10" s="326">
        <v>44713</v>
      </c>
      <c r="N10" s="337">
        <v>1322858.96</v>
      </c>
      <c r="O10" s="337">
        <v>1322858.96</v>
      </c>
      <c r="P10" s="345">
        <f t="shared" si="1"/>
        <v>0</v>
      </c>
      <c r="R10" s="349"/>
    </row>
    <row r="11" spans="2:18" x14ac:dyDescent="0.25">
      <c r="B11" s="1"/>
      <c r="C11" s="346" t="s">
        <v>423</v>
      </c>
      <c r="D11" s="347"/>
      <c r="E11" s="140"/>
      <c r="G11" s="326">
        <v>44743</v>
      </c>
      <c r="H11" s="337">
        <v>31568611.57</v>
      </c>
      <c r="I11" s="337">
        <v>31464603.57</v>
      </c>
      <c r="J11" s="345">
        <f t="shared" si="0"/>
        <v>104008</v>
      </c>
      <c r="M11" s="326">
        <v>44743</v>
      </c>
      <c r="N11" s="337">
        <v>1322858.96</v>
      </c>
      <c r="O11" s="337">
        <v>1322858.96</v>
      </c>
      <c r="P11" s="345">
        <f t="shared" si="1"/>
        <v>0</v>
      </c>
      <c r="R11" s="349"/>
    </row>
    <row r="12" spans="2:18" x14ac:dyDescent="0.25">
      <c r="B12" s="325" t="s">
        <v>430</v>
      </c>
      <c r="C12" s="321" t="s">
        <v>424</v>
      </c>
      <c r="D12" s="322">
        <v>172992</v>
      </c>
      <c r="E12" s="140"/>
      <c r="G12" s="326">
        <v>44774</v>
      </c>
      <c r="H12" s="337">
        <v>31568611.57</v>
      </c>
      <c r="I12" s="337">
        <v>31728611.57</v>
      </c>
      <c r="J12" s="348">
        <f t="shared" si="0"/>
        <v>-160000</v>
      </c>
      <c r="M12" s="326">
        <v>44774</v>
      </c>
      <c r="N12" s="337">
        <v>1322858.96</v>
      </c>
      <c r="O12" s="337">
        <v>1162858.96</v>
      </c>
      <c r="P12" s="345">
        <f t="shared" si="1"/>
        <v>160000</v>
      </c>
      <c r="R12" s="349"/>
    </row>
    <row r="13" spans="2:18" x14ac:dyDescent="0.25">
      <c r="B13" s="325" t="s">
        <v>90</v>
      </c>
      <c r="C13" s="321" t="s">
        <v>425</v>
      </c>
      <c r="D13" s="322">
        <v>619046</v>
      </c>
      <c r="E13" s="140"/>
      <c r="G13" s="326">
        <v>44805</v>
      </c>
      <c r="H13" s="337">
        <v>31568611.57</v>
      </c>
      <c r="I13" s="337">
        <v>31783911.57</v>
      </c>
      <c r="J13" s="348">
        <f t="shared" si="0"/>
        <v>-215300</v>
      </c>
      <c r="M13" s="326">
        <v>44805</v>
      </c>
      <c r="N13" s="337">
        <v>1322858.96</v>
      </c>
      <c r="O13" s="337">
        <v>1107558.96</v>
      </c>
      <c r="P13" s="345">
        <f t="shared" si="1"/>
        <v>215300</v>
      </c>
      <c r="R13" s="349"/>
    </row>
    <row r="14" spans="2:18" x14ac:dyDescent="0.25">
      <c r="B14" s="325" t="s">
        <v>91</v>
      </c>
      <c r="C14" s="321" t="s">
        <v>426</v>
      </c>
      <c r="D14" s="322">
        <v>516825.07</v>
      </c>
      <c r="E14" s="140"/>
      <c r="G14" s="326">
        <v>44835</v>
      </c>
      <c r="H14" s="337">
        <v>31568611.57</v>
      </c>
      <c r="I14" s="337">
        <v>31783911.57</v>
      </c>
      <c r="J14" s="348">
        <f t="shared" si="0"/>
        <v>-215300</v>
      </c>
      <c r="M14" s="326">
        <v>44835</v>
      </c>
      <c r="N14" s="337">
        <v>1322858.96</v>
      </c>
      <c r="O14" s="337">
        <v>1107558.96</v>
      </c>
      <c r="P14" s="345">
        <f t="shared" si="1"/>
        <v>215300</v>
      </c>
      <c r="R14" s="349"/>
    </row>
    <row r="15" spans="2:18" x14ac:dyDescent="0.25">
      <c r="B15" s="325" t="s">
        <v>93</v>
      </c>
      <c r="C15" s="321" t="s">
        <v>427</v>
      </c>
      <c r="D15" s="322">
        <v>169043.4</v>
      </c>
      <c r="E15" s="140"/>
      <c r="G15" s="326">
        <v>44866</v>
      </c>
      <c r="H15" s="337">
        <v>31568611.57</v>
      </c>
      <c r="I15" s="337">
        <v>31833423.359999999</v>
      </c>
      <c r="J15" s="348">
        <f t="shared" si="0"/>
        <v>-264811.78999999911</v>
      </c>
      <c r="M15" s="326">
        <v>44866</v>
      </c>
      <c r="N15" s="337">
        <v>1322858.96</v>
      </c>
      <c r="O15" s="337">
        <v>1058047.17</v>
      </c>
      <c r="P15" s="345">
        <f t="shared" si="1"/>
        <v>264811.79000000004</v>
      </c>
      <c r="R15" s="349"/>
    </row>
    <row r="16" spans="2:18" x14ac:dyDescent="0.25">
      <c r="B16" s="325" t="s">
        <v>94</v>
      </c>
      <c r="C16" s="321" t="s">
        <v>428</v>
      </c>
      <c r="D16" s="322">
        <v>506907.85</v>
      </c>
      <c r="E16" s="1"/>
      <c r="G16" s="326">
        <v>44896</v>
      </c>
      <c r="H16" s="337">
        <v>31568611.57</v>
      </c>
      <c r="I16" s="337">
        <v>31911262.789999999</v>
      </c>
      <c r="J16" s="348">
        <f t="shared" si="0"/>
        <v>-342651.21999999881</v>
      </c>
      <c r="M16" s="326">
        <v>44896</v>
      </c>
      <c r="N16" s="337">
        <v>1322858.96</v>
      </c>
      <c r="O16" s="337">
        <v>980207.74</v>
      </c>
      <c r="P16" s="345">
        <f t="shared" si="1"/>
        <v>342651.22</v>
      </c>
      <c r="R16" s="349"/>
    </row>
    <row r="17" spans="2:16" x14ac:dyDescent="0.25">
      <c r="B17" s="325" t="s">
        <v>94</v>
      </c>
      <c r="C17" s="321" t="s">
        <v>429</v>
      </c>
      <c r="D17" s="322">
        <v>1742066.05</v>
      </c>
      <c r="E17" s="59"/>
    </row>
    <row r="18" spans="2:16" x14ac:dyDescent="0.25">
      <c r="B18" s="1"/>
      <c r="C18" s="323" t="s">
        <v>422</v>
      </c>
      <c r="D18" s="324">
        <f>SUM(D12:D17)</f>
        <v>3726880.37</v>
      </c>
      <c r="E18" s="1"/>
      <c r="F18" s="350" t="s">
        <v>437</v>
      </c>
      <c r="G18" s="350"/>
      <c r="H18" s="351">
        <v>31568611.57</v>
      </c>
      <c r="I18" s="351">
        <v>31911262.789999999</v>
      </c>
      <c r="J18" s="352">
        <f>H18-I18</f>
        <v>-342651.21999999881</v>
      </c>
      <c r="K18" s="354"/>
      <c r="L18" s="350" t="s">
        <v>437</v>
      </c>
      <c r="M18" s="355"/>
      <c r="N18" s="351">
        <v>1322858.96</v>
      </c>
      <c r="O18" s="351">
        <v>980207.74</v>
      </c>
      <c r="P18" s="351">
        <f>N18-O18</f>
        <v>342651.22</v>
      </c>
    </row>
    <row r="21" spans="2:16" x14ac:dyDescent="0.25">
      <c r="B21" s="1"/>
      <c r="C21" s="18"/>
      <c r="D21" s="1"/>
      <c r="E21" s="1"/>
    </row>
    <row r="22" spans="2:16" x14ac:dyDescent="0.25">
      <c r="B22" s="1"/>
    </row>
    <row r="23" spans="2:16" x14ac:dyDescent="0.25">
      <c r="B23" s="1"/>
    </row>
    <row r="24" spans="2:16" x14ac:dyDescent="0.25">
      <c r="B24" s="1"/>
    </row>
    <row r="25" spans="2:16" x14ac:dyDescent="0.25">
      <c r="B25" s="1"/>
    </row>
    <row r="26" spans="2:16" x14ac:dyDescent="0.25">
      <c r="B26" s="1"/>
      <c r="J26" s="349"/>
    </row>
    <row r="27" spans="2:16" x14ac:dyDescent="0.25">
      <c r="B27" s="1"/>
      <c r="J27" s="353"/>
    </row>
    <row r="28" spans="2:16" x14ac:dyDescent="0.25">
      <c r="B28" s="1"/>
    </row>
    <row r="29" spans="2:16" x14ac:dyDescent="0.25">
      <c r="B29" s="1"/>
    </row>
    <row r="30" spans="2:16" x14ac:dyDescent="0.25">
      <c r="B30" s="1"/>
    </row>
    <row r="31" spans="2:16" x14ac:dyDescent="0.25">
      <c r="B31" s="1"/>
      <c r="C31" s="18"/>
      <c r="D31" s="1"/>
      <c r="E31" s="1"/>
    </row>
  </sheetData>
  <mergeCells count="8">
    <mergeCell ref="N2:P2"/>
    <mergeCell ref="N3:P3"/>
    <mergeCell ref="C2:D2"/>
    <mergeCell ref="C11:D11"/>
    <mergeCell ref="F18:G18"/>
    <mergeCell ref="L18:M18"/>
    <mergeCell ref="H2:J2"/>
    <mergeCell ref="H3:J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9AE6-258D-441B-84AA-7CA8FC9F924A}">
  <dimension ref="B1:S280"/>
  <sheetViews>
    <sheetView zoomScale="90" zoomScaleNormal="90" workbookViewId="0">
      <pane ySplit="4" topLeftCell="A239" activePane="bottomLeft" state="frozen"/>
      <selection pane="bottomLeft" activeCell="B276" sqref="B276"/>
    </sheetView>
  </sheetViews>
  <sheetFormatPr defaultRowHeight="12.75" x14ac:dyDescent="0.2"/>
  <cols>
    <col min="1" max="1" width="0.85546875" style="1" customWidth="1"/>
    <col min="2" max="2" width="10.140625" style="1" bestFit="1" customWidth="1"/>
    <col min="3" max="3" width="16.7109375" style="1" hidden="1" customWidth="1"/>
    <col min="4" max="4" width="10.140625" style="1" bestFit="1" customWidth="1"/>
    <col min="5" max="5" width="48" style="18" customWidth="1"/>
    <col min="6" max="6" width="11.85546875" style="18" hidden="1" customWidth="1"/>
    <col min="7" max="7" width="6.7109375" style="18" hidden="1" customWidth="1"/>
    <col min="8" max="8" width="12.85546875" style="1" bestFit="1" customWidth="1"/>
    <col min="9" max="9" width="12" style="1" customWidth="1"/>
    <col min="10" max="10" width="12.28515625" style="2" bestFit="1" customWidth="1"/>
    <col min="11" max="11" width="88.7109375" style="1" bestFit="1" customWidth="1"/>
    <col min="12" max="12" width="13.5703125" style="3" bestFit="1" customWidth="1"/>
    <col min="13" max="13" width="15.7109375" style="4" customWidth="1"/>
    <col min="14" max="14" width="13.42578125" style="5" bestFit="1" customWidth="1"/>
    <col min="15" max="15" width="9.140625" style="1" hidden="1" customWidth="1"/>
    <col min="16" max="16" width="17.5703125" style="1" customWidth="1"/>
    <col min="17" max="17" width="2.5703125" style="1" bestFit="1" customWidth="1"/>
    <col min="18" max="18" width="9.140625" style="1"/>
    <col min="19" max="19" width="11.28515625" style="1" bestFit="1" customWidth="1"/>
    <col min="20" max="16384" width="9.140625" style="1"/>
  </cols>
  <sheetData>
    <row r="1" spans="2:16" ht="5.25" customHeight="1" x14ac:dyDescent="0.2"/>
    <row r="2" spans="2:16" x14ac:dyDescent="0.2">
      <c r="B2" s="160" t="s">
        <v>105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2"/>
    </row>
    <row r="3" spans="2:16" ht="3.75" customHeight="1" thickBot="1" x14ac:dyDescent="0.25"/>
    <row r="4" spans="2:16" ht="51.75" thickBot="1" x14ac:dyDescent="0.25">
      <c r="B4" s="90" t="s">
        <v>238</v>
      </c>
      <c r="C4" s="90" t="s">
        <v>63</v>
      </c>
      <c r="D4" s="91" t="s">
        <v>1</v>
      </c>
      <c r="E4" s="92" t="s">
        <v>232</v>
      </c>
      <c r="F4" s="92" t="s">
        <v>261</v>
      </c>
      <c r="G4" s="92" t="s">
        <v>265</v>
      </c>
      <c r="H4" s="117" t="s">
        <v>243</v>
      </c>
      <c r="I4" s="116" t="s">
        <v>282</v>
      </c>
      <c r="J4" s="93" t="s">
        <v>10</v>
      </c>
      <c r="K4" s="94" t="s">
        <v>7</v>
      </c>
      <c r="L4" s="94" t="s">
        <v>114</v>
      </c>
      <c r="M4" s="95" t="s">
        <v>270</v>
      </c>
      <c r="N4" s="96" t="s">
        <v>271</v>
      </c>
    </row>
    <row r="5" spans="2:16" x14ac:dyDescent="0.2">
      <c r="B5" s="87">
        <v>44609</v>
      </c>
      <c r="C5" s="88" t="s">
        <v>86</v>
      </c>
      <c r="D5" s="304" t="s">
        <v>99</v>
      </c>
      <c r="E5" s="89" t="s">
        <v>233</v>
      </c>
      <c r="F5" s="120" t="s">
        <v>262</v>
      </c>
      <c r="G5" s="120" t="s">
        <v>281</v>
      </c>
      <c r="H5" s="217" t="s">
        <v>59</v>
      </c>
      <c r="I5" s="214">
        <v>44713</v>
      </c>
      <c r="J5" s="77" t="s">
        <v>95</v>
      </c>
      <c r="K5" s="78" t="s">
        <v>96</v>
      </c>
      <c r="L5" s="6">
        <v>14350</v>
      </c>
      <c r="M5" s="7">
        <v>14350</v>
      </c>
      <c r="N5" s="176">
        <f>SUM(M5:M14)</f>
        <v>0</v>
      </c>
    </row>
    <row r="6" spans="2:16" x14ac:dyDescent="0.2">
      <c r="B6" s="8">
        <v>44645</v>
      </c>
      <c r="C6" s="69" t="s">
        <v>87</v>
      </c>
      <c r="D6" s="305" t="s">
        <v>100</v>
      </c>
      <c r="E6" s="76" t="s">
        <v>234</v>
      </c>
      <c r="F6" s="121" t="s">
        <v>263</v>
      </c>
      <c r="G6" s="121">
        <v>1350</v>
      </c>
      <c r="H6" s="218"/>
      <c r="I6" s="215"/>
      <c r="J6" s="77" t="s">
        <v>95</v>
      </c>
      <c r="K6" s="78" t="s">
        <v>97</v>
      </c>
      <c r="L6" s="6">
        <v>600000</v>
      </c>
      <c r="M6" s="7">
        <v>600000</v>
      </c>
      <c r="N6" s="177"/>
    </row>
    <row r="7" spans="2:16" x14ac:dyDescent="0.2">
      <c r="B7" s="74">
        <v>44658</v>
      </c>
      <c r="C7" s="68" t="s">
        <v>88</v>
      </c>
      <c r="D7" s="306" t="s">
        <v>98</v>
      </c>
      <c r="E7" s="75" t="s">
        <v>235</v>
      </c>
      <c r="F7" s="121" t="s">
        <v>263</v>
      </c>
      <c r="G7" s="122" t="s">
        <v>264</v>
      </c>
      <c r="H7" s="218"/>
      <c r="I7" s="215"/>
      <c r="J7" s="77" t="s">
        <v>95</v>
      </c>
      <c r="K7" s="78" t="s">
        <v>101</v>
      </c>
      <c r="L7" s="6">
        <v>38400</v>
      </c>
      <c r="M7" s="7">
        <v>38400</v>
      </c>
      <c r="N7" s="177"/>
    </row>
    <row r="8" spans="2:16" x14ac:dyDescent="0.2">
      <c r="B8" s="74">
        <v>44679</v>
      </c>
      <c r="C8" s="68" t="s">
        <v>89</v>
      </c>
      <c r="D8" s="306" t="s">
        <v>107</v>
      </c>
      <c r="E8" s="75" t="s">
        <v>236</v>
      </c>
      <c r="F8" s="122" t="s">
        <v>262</v>
      </c>
      <c r="G8" s="120" t="s">
        <v>281</v>
      </c>
      <c r="H8" s="218"/>
      <c r="I8" s="215"/>
      <c r="J8" s="77" t="s">
        <v>95</v>
      </c>
      <c r="K8" s="78" t="s">
        <v>102</v>
      </c>
      <c r="L8" s="6">
        <v>150000</v>
      </c>
      <c r="M8" s="7">
        <v>150000</v>
      </c>
      <c r="N8" s="177"/>
    </row>
    <row r="9" spans="2:16" x14ac:dyDescent="0.2">
      <c r="B9" s="74">
        <v>44609</v>
      </c>
      <c r="C9" s="68" t="s">
        <v>45</v>
      </c>
      <c r="D9" s="307" t="s">
        <v>106</v>
      </c>
      <c r="E9" s="75" t="s">
        <v>237</v>
      </c>
      <c r="F9" s="122" t="s">
        <v>263</v>
      </c>
      <c r="G9" s="122" t="s">
        <v>266</v>
      </c>
      <c r="H9" s="218"/>
      <c r="I9" s="215"/>
      <c r="J9" s="79" t="s">
        <v>103</v>
      </c>
      <c r="K9" s="80" t="s">
        <v>272</v>
      </c>
      <c r="L9" s="6">
        <v>14350</v>
      </c>
      <c r="M9" s="7">
        <v>-14350</v>
      </c>
      <c r="N9" s="177"/>
    </row>
    <row r="10" spans="2:16" x14ac:dyDescent="0.2">
      <c r="B10" s="74">
        <v>44658</v>
      </c>
      <c r="C10" s="68" t="s">
        <v>90</v>
      </c>
      <c r="D10" s="307" t="s">
        <v>106</v>
      </c>
      <c r="E10" s="75" t="s">
        <v>237</v>
      </c>
      <c r="F10" s="122" t="s">
        <v>263</v>
      </c>
      <c r="G10" s="122" t="s">
        <v>266</v>
      </c>
      <c r="H10" s="218"/>
      <c r="I10" s="215"/>
      <c r="J10" s="79" t="s">
        <v>103</v>
      </c>
      <c r="K10" s="80" t="s">
        <v>273</v>
      </c>
      <c r="L10" s="6">
        <v>38400</v>
      </c>
      <c r="M10" s="7">
        <v>-38400</v>
      </c>
      <c r="N10" s="177"/>
    </row>
    <row r="11" spans="2:16" x14ac:dyDescent="0.2">
      <c r="B11" s="74">
        <v>44645</v>
      </c>
      <c r="C11" s="68" t="s">
        <v>91</v>
      </c>
      <c r="D11" s="307" t="s">
        <v>106</v>
      </c>
      <c r="E11" s="75" t="s">
        <v>237</v>
      </c>
      <c r="F11" s="122" t="s">
        <v>263</v>
      </c>
      <c r="G11" s="122" t="s">
        <v>266</v>
      </c>
      <c r="H11" s="218"/>
      <c r="I11" s="215"/>
      <c r="J11" s="79" t="s">
        <v>103</v>
      </c>
      <c r="K11" s="80" t="s">
        <v>274</v>
      </c>
      <c r="L11" s="6">
        <v>600000</v>
      </c>
      <c r="M11" s="7">
        <v>-600000</v>
      </c>
      <c r="N11" s="177"/>
    </row>
    <row r="12" spans="2:16" x14ac:dyDescent="0.2">
      <c r="B12" s="8">
        <v>44679</v>
      </c>
      <c r="C12" s="69" t="s">
        <v>92</v>
      </c>
      <c r="D12" s="308" t="s">
        <v>106</v>
      </c>
      <c r="E12" s="76" t="s">
        <v>237</v>
      </c>
      <c r="F12" s="121" t="s">
        <v>263</v>
      </c>
      <c r="G12" s="121" t="s">
        <v>266</v>
      </c>
      <c r="H12" s="218"/>
      <c r="I12" s="215"/>
      <c r="J12" s="79" t="s">
        <v>103</v>
      </c>
      <c r="K12" s="80" t="s">
        <v>275</v>
      </c>
      <c r="L12" s="6">
        <v>150000</v>
      </c>
      <c r="M12" s="7">
        <v>-150000</v>
      </c>
      <c r="N12" s="177"/>
    </row>
    <row r="13" spans="2:16" x14ac:dyDescent="0.2">
      <c r="B13" s="87">
        <v>44645</v>
      </c>
      <c r="C13" s="88" t="s">
        <v>93</v>
      </c>
      <c r="D13" s="309" t="s">
        <v>100</v>
      </c>
      <c r="E13" s="89" t="s">
        <v>234</v>
      </c>
      <c r="F13" s="120" t="s">
        <v>263</v>
      </c>
      <c r="G13" s="120">
        <v>1350</v>
      </c>
      <c r="H13" s="218"/>
      <c r="I13" s="215"/>
      <c r="J13" s="77" t="s">
        <v>95</v>
      </c>
      <c r="K13" s="78" t="s">
        <v>104</v>
      </c>
      <c r="L13" s="6">
        <v>500000</v>
      </c>
      <c r="M13" s="7">
        <v>500000</v>
      </c>
      <c r="N13" s="177"/>
    </row>
    <row r="14" spans="2:16" ht="13.5" thickBot="1" x14ac:dyDescent="0.25">
      <c r="B14" s="81">
        <v>44645</v>
      </c>
      <c r="C14" s="82" t="s">
        <v>94</v>
      </c>
      <c r="D14" s="310" t="s">
        <v>106</v>
      </c>
      <c r="E14" s="114" t="s">
        <v>237</v>
      </c>
      <c r="F14" s="123" t="s">
        <v>263</v>
      </c>
      <c r="G14" s="123" t="s">
        <v>266</v>
      </c>
      <c r="H14" s="219"/>
      <c r="I14" s="216"/>
      <c r="J14" s="83" t="s">
        <v>103</v>
      </c>
      <c r="K14" s="84" t="s">
        <v>278</v>
      </c>
      <c r="L14" s="85">
        <v>500000</v>
      </c>
      <c r="M14" s="86">
        <v>-500000</v>
      </c>
      <c r="N14" s="178"/>
    </row>
    <row r="15" spans="2:16" x14ac:dyDescent="0.2">
      <c r="B15" s="151">
        <v>44725</v>
      </c>
      <c r="C15" s="98" t="s">
        <v>81</v>
      </c>
      <c r="D15" s="311" t="s">
        <v>2</v>
      </c>
      <c r="E15" s="179" t="s">
        <v>239</v>
      </c>
      <c r="F15" s="186" t="s">
        <v>263</v>
      </c>
      <c r="G15" s="189"/>
      <c r="H15" s="154" t="s">
        <v>84</v>
      </c>
      <c r="I15" s="183">
        <v>44732</v>
      </c>
      <c r="J15" s="168" t="s">
        <v>103</v>
      </c>
      <c r="K15" s="99" t="s">
        <v>4</v>
      </c>
      <c r="L15" s="100">
        <v>200000</v>
      </c>
      <c r="M15" s="101">
        <v>-200000</v>
      </c>
      <c r="N15" s="163">
        <f>SUM(M15:M17)</f>
        <v>-277000</v>
      </c>
      <c r="P15" s="320"/>
    </row>
    <row r="16" spans="2:16" x14ac:dyDescent="0.2">
      <c r="B16" s="152"/>
      <c r="C16" s="10" t="s">
        <v>82</v>
      </c>
      <c r="D16" s="312"/>
      <c r="E16" s="209"/>
      <c r="F16" s="187"/>
      <c r="G16" s="190"/>
      <c r="H16" s="155"/>
      <c r="I16" s="184"/>
      <c r="J16" s="169"/>
      <c r="K16" s="11" t="s">
        <v>5</v>
      </c>
      <c r="L16" s="12">
        <v>62000</v>
      </c>
      <c r="M16" s="13">
        <v>-62000</v>
      </c>
      <c r="N16" s="164"/>
      <c r="P16" s="320"/>
    </row>
    <row r="17" spans="2:16" ht="13.5" thickBot="1" x14ac:dyDescent="0.25">
      <c r="B17" s="153"/>
      <c r="C17" s="102" t="s">
        <v>83</v>
      </c>
      <c r="D17" s="313"/>
      <c r="E17" s="210"/>
      <c r="F17" s="188"/>
      <c r="G17" s="191"/>
      <c r="H17" s="156"/>
      <c r="I17" s="185"/>
      <c r="J17" s="170"/>
      <c r="K17" s="103" t="s">
        <v>6</v>
      </c>
      <c r="L17" s="104">
        <v>15000</v>
      </c>
      <c r="M17" s="105">
        <v>-15000</v>
      </c>
      <c r="N17" s="165"/>
      <c r="P17" s="320"/>
    </row>
    <row r="18" spans="2:16" ht="13.5" thickBot="1" x14ac:dyDescent="0.25">
      <c r="B18" s="106">
        <v>44767</v>
      </c>
      <c r="C18" s="107" t="s">
        <v>80</v>
      </c>
      <c r="D18" s="314" t="s">
        <v>9</v>
      </c>
      <c r="E18" s="108" t="s">
        <v>242</v>
      </c>
      <c r="F18" s="124" t="s">
        <v>262</v>
      </c>
      <c r="G18" s="125" t="s">
        <v>281</v>
      </c>
      <c r="H18" s="118" t="s">
        <v>79</v>
      </c>
      <c r="I18" s="115">
        <v>44769</v>
      </c>
      <c r="J18" s="109" t="s">
        <v>95</v>
      </c>
      <c r="K18" s="110" t="s">
        <v>8</v>
      </c>
      <c r="L18" s="111">
        <v>172992</v>
      </c>
      <c r="M18" s="112">
        <v>172992</v>
      </c>
      <c r="N18" s="113">
        <f>M18</f>
        <v>172992</v>
      </c>
    </row>
    <row r="19" spans="2:16" ht="15" customHeight="1" x14ac:dyDescent="0.2">
      <c r="B19" s="148">
        <v>44785</v>
      </c>
      <c r="C19" s="98" t="s">
        <v>72</v>
      </c>
      <c r="D19" s="311" t="s">
        <v>11</v>
      </c>
      <c r="E19" s="211" t="s">
        <v>244</v>
      </c>
      <c r="F19" s="197" t="s">
        <v>263</v>
      </c>
      <c r="G19" s="200"/>
      <c r="H19" s="154" t="s">
        <v>71</v>
      </c>
      <c r="I19" s="183">
        <v>44789</v>
      </c>
      <c r="J19" s="168" t="s">
        <v>103</v>
      </c>
      <c r="K19" s="99" t="s">
        <v>12</v>
      </c>
      <c r="L19" s="100">
        <v>80000</v>
      </c>
      <c r="M19" s="101">
        <v>-80000</v>
      </c>
      <c r="N19" s="163">
        <f>SUM(M19:M25)</f>
        <v>-515038</v>
      </c>
    </row>
    <row r="20" spans="2:16" x14ac:dyDescent="0.2">
      <c r="B20" s="166"/>
      <c r="C20" s="14" t="s">
        <v>73</v>
      </c>
      <c r="D20" s="315"/>
      <c r="E20" s="212"/>
      <c r="F20" s="198"/>
      <c r="G20" s="201"/>
      <c r="H20" s="174"/>
      <c r="I20" s="222"/>
      <c r="J20" s="169"/>
      <c r="K20" s="11" t="s">
        <v>13</v>
      </c>
      <c r="L20" s="12">
        <v>20000</v>
      </c>
      <c r="M20" s="13">
        <v>-20000</v>
      </c>
      <c r="N20" s="164"/>
    </row>
    <row r="21" spans="2:16" x14ac:dyDescent="0.2">
      <c r="B21" s="166"/>
      <c r="C21" s="14" t="s">
        <v>74</v>
      </c>
      <c r="D21" s="315"/>
      <c r="E21" s="212"/>
      <c r="F21" s="198"/>
      <c r="G21" s="201"/>
      <c r="H21" s="174"/>
      <c r="I21" s="222"/>
      <c r="J21" s="169"/>
      <c r="K21" s="11" t="s">
        <v>14</v>
      </c>
      <c r="L21" s="12">
        <v>5000</v>
      </c>
      <c r="M21" s="13">
        <v>-5000</v>
      </c>
      <c r="N21" s="164"/>
    </row>
    <row r="22" spans="2:16" x14ac:dyDescent="0.2">
      <c r="B22" s="166"/>
      <c r="C22" s="14" t="s">
        <v>75</v>
      </c>
      <c r="D22" s="315"/>
      <c r="E22" s="212"/>
      <c r="F22" s="198"/>
      <c r="G22" s="201"/>
      <c r="H22" s="174"/>
      <c r="I22" s="222"/>
      <c r="J22" s="169"/>
      <c r="K22" s="11" t="s">
        <v>15</v>
      </c>
      <c r="L22" s="12">
        <v>140000</v>
      </c>
      <c r="M22" s="13">
        <v>-140000</v>
      </c>
      <c r="N22" s="164"/>
    </row>
    <row r="23" spans="2:16" x14ac:dyDescent="0.2">
      <c r="B23" s="166"/>
      <c r="C23" s="14" t="s">
        <v>76</v>
      </c>
      <c r="D23" s="315"/>
      <c r="E23" s="212"/>
      <c r="F23" s="198"/>
      <c r="G23" s="201"/>
      <c r="H23" s="174"/>
      <c r="I23" s="222"/>
      <c r="J23" s="169"/>
      <c r="K23" s="11" t="s">
        <v>16</v>
      </c>
      <c r="L23" s="12">
        <v>35000</v>
      </c>
      <c r="M23" s="13">
        <v>-35000</v>
      </c>
      <c r="N23" s="164"/>
    </row>
    <row r="24" spans="2:16" x14ac:dyDescent="0.2">
      <c r="B24" s="166"/>
      <c r="C24" s="14" t="s">
        <v>77</v>
      </c>
      <c r="D24" s="315"/>
      <c r="E24" s="212"/>
      <c r="F24" s="198"/>
      <c r="G24" s="201"/>
      <c r="H24" s="174"/>
      <c r="I24" s="222"/>
      <c r="J24" s="169"/>
      <c r="K24" s="11" t="s">
        <v>17</v>
      </c>
      <c r="L24" s="12">
        <v>75038</v>
      </c>
      <c r="M24" s="13">
        <v>-75038</v>
      </c>
      <c r="N24" s="164"/>
    </row>
    <row r="25" spans="2:16" ht="13.5" thickBot="1" x14ac:dyDescent="0.25">
      <c r="B25" s="167"/>
      <c r="C25" s="135" t="s">
        <v>78</v>
      </c>
      <c r="D25" s="316"/>
      <c r="E25" s="213"/>
      <c r="F25" s="199"/>
      <c r="G25" s="202"/>
      <c r="H25" s="175"/>
      <c r="I25" s="223"/>
      <c r="J25" s="170"/>
      <c r="K25" s="103" t="s">
        <v>18</v>
      </c>
      <c r="L25" s="104">
        <v>160000</v>
      </c>
      <c r="M25" s="105">
        <v>-160000</v>
      </c>
      <c r="N25" s="165"/>
    </row>
    <row r="26" spans="2:16" ht="15" customHeight="1" x14ac:dyDescent="0.2">
      <c r="B26" s="148">
        <v>44791</v>
      </c>
      <c r="C26" s="98" t="s">
        <v>64</v>
      </c>
      <c r="D26" s="311" t="s">
        <v>25</v>
      </c>
      <c r="E26" s="211" t="s">
        <v>245</v>
      </c>
      <c r="F26" s="197" t="s">
        <v>262</v>
      </c>
      <c r="G26" s="203" t="s">
        <v>281</v>
      </c>
      <c r="H26" s="154" t="s">
        <v>70</v>
      </c>
      <c r="I26" s="183">
        <v>44796</v>
      </c>
      <c r="J26" s="171" t="s">
        <v>95</v>
      </c>
      <c r="K26" s="99" t="s">
        <v>19</v>
      </c>
      <c r="L26" s="100">
        <v>42043</v>
      </c>
      <c r="M26" s="101">
        <v>42043</v>
      </c>
      <c r="N26" s="163">
        <f>SUM(M26:M31)</f>
        <v>619046</v>
      </c>
    </row>
    <row r="27" spans="2:16" x14ac:dyDescent="0.2">
      <c r="B27" s="166"/>
      <c r="C27" s="14" t="s">
        <v>65</v>
      </c>
      <c r="D27" s="315"/>
      <c r="E27" s="212"/>
      <c r="F27" s="198"/>
      <c r="G27" s="204"/>
      <c r="H27" s="155"/>
      <c r="I27" s="184"/>
      <c r="J27" s="172"/>
      <c r="K27" s="11" t="s">
        <v>20</v>
      </c>
      <c r="L27" s="12">
        <v>200000</v>
      </c>
      <c r="M27" s="13">
        <v>200000</v>
      </c>
      <c r="N27" s="164"/>
    </row>
    <row r="28" spans="2:16" x14ac:dyDescent="0.2">
      <c r="B28" s="166"/>
      <c r="C28" s="14" t="s">
        <v>66</v>
      </c>
      <c r="D28" s="315"/>
      <c r="E28" s="212"/>
      <c r="F28" s="198"/>
      <c r="G28" s="204"/>
      <c r="H28" s="155"/>
      <c r="I28" s="184"/>
      <c r="J28" s="172"/>
      <c r="K28" s="11" t="s">
        <v>21</v>
      </c>
      <c r="L28" s="12">
        <v>80000</v>
      </c>
      <c r="M28" s="13">
        <v>80000</v>
      </c>
      <c r="N28" s="164"/>
    </row>
    <row r="29" spans="2:16" x14ac:dyDescent="0.2">
      <c r="B29" s="166"/>
      <c r="C29" s="14" t="s">
        <v>67</v>
      </c>
      <c r="D29" s="315"/>
      <c r="E29" s="212"/>
      <c r="F29" s="198"/>
      <c r="G29" s="204"/>
      <c r="H29" s="155"/>
      <c r="I29" s="184"/>
      <c r="J29" s="172"/>
      <c r="K29" s="11" t="s">
        <v>22</v>
      </c>
      <c r="L29" s="12">
        <v>97003</v>
      </c>
      <c r="M29" s="13">
        <v>97003</v>
      </c>
      <c r="N29" s="164"/>
    </row>
    <row r="30" spans="2:16" x14ac:dyDescent="0.2">
      <c r="B30" s="166"/>
      <c r="C30" s="14" t="s">
        <v>68</v>
      </c>
      <c r="D30" s="315"/>
      <c r="E30" s="212"/>
      <c r="F30" s="198"/>
      <c r="G30" s="204"/>
      <c r="H30" s="155"/>
      <c r="I30" s="184"/>
      <c r="J30" s="172"/>
      <c r="K30" s="11" t="s">
        <v>23</v>
      </c>
      <c r="L30" s="12">
        <v>120000</v>
      </c>
      <c r="M30" s="13">
        <v>120000</v>
      </c>
      <c r="N30" s="164"/>
    </row>
    <row r="31" spans="2:16" ht="13.5" thickBot="1" x14ac:dyDescent="0.25">
      <c r="B31" s="167"/>
      <c r="C31" s="135" t="s">
        <v>69</v>
      </c>
      <c r="D31" s="316"/>
      <c r="E31" s="213"/>
      <c r="F31" s="199"/>
      <c r="G31" s="205"/>
      <c r="H31" s="156"/>
      <c r="I31" s="185"/>
      <c r="J31" s="173"/>
      <c r="K31" s="103" t="s">
        <v>24</v>
      </c>
      <c r="L31" s="104">
        <v>80000</v>
      </c>
      <c r="M31" s="105">
        <v>80000</v>
      </c>
      <c r="N31" s="165"/>
    </row>
    <row r="32" spans="2:16" ht="15" customHeight="1" x14ac:dyDescent="0.2">
      <c r="B32" s="148">
        <v>44809</v>
      </c>
      <c r="C32" s="98" t="s">
        <v>115</v>
      </c>
      <c r="D32" s="311" t="s">
        <v>154</v>
      </c>
      <c r="E32" s="179" t="s">
        <v>246</v>
      </c>
      <c r="F32" s="186" t="s">
        <v>263</v>
      </c>
      <c r="G32" s="189"/>
      <c r="H32" s="154" t="s">
        <v>164</v>
      </c>
      <c r="I32" s="183">
        <v>44869</v>
      </c>
      <c r="J32" s="157" t="s">
        <v>103</v>
      </c>
      <c r="K32" s="99" t="s">
        <v>134</v>
      </c>
      <c r="L32" s="100">
        <v>235620.1</v>
      </c>
      <c r="M32" s="101">
        <v>-235620.1</v>
      </c>
      <c r="N32" s="145">
        <f>SUM(M32:M46)</f>
        <v>-516825.07</v>
      </c>
    </row>
    <row r="33" spans="2:14" x14ac:dyDescent="0.2">
      <c r="B33" s="149"/>
      <c r="C33" s="14" t="s">
        <v>116</v>
      </c>
      <c r="D33" s="312"/>
      <c r="E33" s="180"/>
      <c r="F33" s="187"/>
      <c r="G33" s="190"/>
      <c r="H33" s="155"/>
      <c r="I33" s="184"/>
      <c r="J33" s="158"/>
      <c r="K33" s="11" t="s">
        <v>135</v>
      </c>
      <c r="L33" s="12">
        <v>14110.5</v>
      </c>
      <c r="M33" s="13">
        <v>-14110.5</v>
      </c>
      <c r="N33" s="146"/>
    </row>
    <row r="34" spans="2:14" x14ac:dyDescent="0.2">
      <c r="B34" s="149"/>
      <c r="C34" s="14" t="s">
        <v>117</v>
      </c>
      <c r="D34" s="312"/>
      <c r="E34" s="180"/>
      <c r="F34" s="187"/>
      <c r="G34" s="190"/>
      <c r="H34" s="155"/>
      <c r="I34" s="184"/>
      <c r="J34" s="158"/>
      <c r="K34" s="11" t="s">
        <v>136</v>
      </c>
      <c r="L34" s="12">
        <v>536</v>
      </c>
      <c r="M34" s="13">
        <v>-536</v>
      </c>
      <c r="N34" s="146"/>
    </row>
    <row r="35" spans="2:14" x14ac:dyDescent="0.2">
      <c r="B35" s="149"/>
      <c r="C35" s="14" t="s">
        <v>118</v>
      </c>
      <c r="D35" s="312"/>
      <c r="E35" s="180"/>
      <c r="F35" s="187"/>
      <c r="G35" s="190"/>
      <c r="H35" s="155"/>
      <c r="I35" s="184"/>
      <c r="J35" s="158"/>
      <c r="K35" s="11" t="s">
        <v>137</v>
      </c>
      <c r="L35" s="12">
        <v>1000</v>
      </c>
      <c r="M35" s="13">
        <v>-1000</v>
      </c>
      <c r="N35" s="146"/>
    </row>
    <row r="36" spans="2:14" x14ac:dyDescent="0.2">
      <c r="B36" s="149"/>
      <c r="C36" s="14" t="s">
        <v>119</v>
      </c>
      <c r="D36" s="312"/>
      <c r="E36" s="180"/>
      <c r="F36" s="187"/>
      <c r="G36" s="190"/>
      <c r="H36" s="155"/>
      <c r="I36" s="184"/>
      <c r="J36" s="158"/>
      <c r="K36" s="11" t="s">
        <v>110</v>
      </c>
      <c r="L36" s="12">
        <v>137058.47</v>
      </c>
      <c r="M36" s="13">
        <v>-137058.47</v>
      </c>
      <c r="N36" s="146"/>
    </row>
    <row r="37" spans="2:14" x14ac:dyDescent="0.2">
      <c r="B37" s="149"/>
      <c r="C37" s="14" t="s">
        <v>120</v>
      </c>
      <c r="D37" s="312"/>
      <c r="E37" s="180"/>
      <c r="F37" s="187"/>
      <c r="G37" s="190"/>
      <c r="H37" s="155"/>
      <c r="I37" s="184"/>
      <c r="J37" s="158"/>
      <c r="K37" s="11" t="s">
        <v>138</v>
      </c>
      <c r="L37" s="12">
        <v>2000</v>
      </c>
      <c r="M37" s="13">
        <v>-2000</v>
      </c>
      <c r="N37" s="146"/>
    </row>
    <row r="38" spans="2:14" x14ac:dyDescent="0.2">
      <c r="B38" s="149"/>
      <c r="C38" s="14" t="s">
        <v>121</v>
      </c>
      <c r="D38" s="312"/>
      <c r="E38" s="180"/>
      <c r="F38" s="187"/>
      <c r="G38" s="190"/>
      <c r="H38" s="155"/>
      <c r="I38" s="184"/>
      <c r="J38" s="158"/>
      <c r="K38" s="11" t="s">
        <v>139</v>
      </c>
      <c r="L38" s="12">
        <v>10000</v>
      </c>
      <c r="M38" s="13">
        <v>-10000</v>
      </c>
      <c r="N38" s="146"/>
    </row>
    <row r="39" spans="2:14" x14ac:dyDescent="0.2">
      <c r="B39" s="149"/>
      <c r="C39" s="14" t="s">
        <v>122</v>
      </c>
      <c r="D39" s="312"/>
      <c r="E39" s="180"/>
      <c r="F39" s="187"/>
      <c r="G39" s="190"/>
      <c r="H39" s="155"/>
      <c r="I39" s="184"/>
      <c r="J39" s="158"/>
      <c r="K39" s="11" t="s">
        <v>140</v>
      </c>
      <c r="L39" s="12">
        <v>1200</v>
      </c>
      <c r="M39" s="13">
        <v>-1200</v>
      </c>
      <c r="N39" s="146"/>
    </row>
    <row r="40" spans="2:14" x14ac:dyDescent="0.2">
      <c r="B40" s="149"/>
      <c r="C40" s="14" t="s">
        <v>123</v>
      </c>
      <c r="D40" s="312"/>
      <c r="E40" s="180"/>
      <c r="F40" s="187"/>
      <c r="G40" s="190"/>
      <c r="H40" s="155"/>
      <c r="I40" s="184"/>
      <c r="J40" s="158"/>
      <c r="K40" s="11" t="s">
        <v>141</v>
      </c>
      <c r="L40" s="12">
        <v>16000</v>
      </c>
      <c r="M40" s="13">
        <v>-16000</v>
      </c>
      <c r="N40" s="146"/>
    </row>
    <row r="41" spans="2:14" x14ac:dyDescent="0.2">
      <c r="B41" s="149"/>
      <c r="C41" s="14" t="s">
        <v>124</v>
      </c>
      <c r="D41" s="312"/>
      <c r="E41" s="180"/>
      <c r="F41" s="187"/>
      <c r="G41" s="190"/>
      <c r="H41" s="155"/>
      <c r="I41" s="184"/>
      <c r="J41" s="158"/>
      <c r="K41" s="11" t="s">
        <v>142</v>
      </c>
      <c r="L41" s="12">
        <v>10000</v>
      </c>
      <c r="M41" s="13">
        <v>-10000</v>
      </c>
      <c r="N41" s="146"/>
    </row>
    <row r="42" spans="2:14" x14ac:dyDescent="0.2">
      <c r="B42" s="149"/>
      <c r="C42" s="14" t="s">
        <v>125</v>
      </c>
      <c r="D42" s="312"/>
      <c r="E42" s="180"/>
      <c r="F42" s="187"/>
      <c r="G42" s="190"/>
      <c r="H42" s="155"/>
      <c r="I42" s="184"/>
      <c r="J42" s="158"/>
      <c r="K42" s="11" t="s">
        <v>143</v>
      </c>
      <c r="L42" s="12">
        <v>14000</v>
      </c>
      <c r="M42" s="13">
        <v>-14000</v>
      </c>
      <c r="N42" s="146"/>
    </row>
    <row r="43" spans="2:14" x14ac:dyDescent="0.2">
      <c r="B43" s="149"/>
      <c r="C43" s="14" t="s">
        <v>126</v>
      </c>
      <c r="D43" s="312"/>
      <c r="E43" s="180"/>
      <c r="F43" s="187"/>
      <c r="G43" s="190"/>
      <c r="H43" s="155"/>
      <c r="I43" s="184"/>
      <c r="J43" s="158"/>
      <c r="K43" s="11" t="s">
        <v>144</v>
      </c>
      <c r="L43" s="12">
        <v>8000</v>
      </c>
      <c r="M43" s="13">
        <v>-8000</v>
      </c>
      <c r="N43" s="146"/>
    </row>
    <row r="44" spans="2:14" x14ac:dyDescent="0.2">
      <c r="B44" s="149"/>
      <c r="C44" s="14" t="s">
        <v>127</v>
      </c>
      <c r="D44" s="312"/>
      <c r="E44" s="180"/>
      <c r="F44" s="187"/>
      <c r="G44" s="190"/>
      <c r="H44" s="155"/>
      <c r="I44" s="184"/>
      <c r="J44" s="158"/>
      <c r="K44" s="11" t="s">
        <v>145</v>
      </c>
      <c r="L44" s="12">
        <v>20000</v>
      </c>
      <c r="M44" s="13">
        <v>-20000</v>
      </c>
      <c r="N44" s="146"/>
    </row>
    <row r="45" spans="2:14" x14ac:dyDescent="0.2">
      <c r="B45" s="149"/>
      <c r="C45" s="14" t="s">
        <v>128</v>
      </c>
      <c r="D45" s="312"/>
      <c r="E45" s="180"/>
      <c r="F45" s="187"/>
      <c r="G45" s="190"/>
      <c r="H45" s="155"/>
      <c r="I45" s="184"/>
      <c r="J45" s="158"/>
      <c r="K45" s="11" t="s">
        <v>146</v>
      </c>
      <c r="L45" s="12">
        <v>40000</v>
      </c>
      <c r="M45" s="13">
        <v>-40000</v>
      </c>
      <c r="N45" s="146"/>
    </row>
    <row r="46" spans="2:14" ht="13.5" thickBot="1" x14ac:dyDescent="0.25">
      <c r="B46" s="150"/>
      <c r="C46" s="135" t="s">
        <v>129</v>
      </c>
      <c r="D46" s="313"/>
      <c r="E46" s="181"/>
      <c r="F46" s="188"/>
      <c r="G46" s="191"/>
      <c r="H46" s="156"/>
      <c r="I46" s="185"/>
      <c r="J46" s="159"/>
      <c r="K46" s="103" t="s">
        <v>147</v>
      </c>
      <c r="L46" s="104">
        <v>7300</v>
      </c>
      <c r="M46" s="105">
        <v>-7300</v>
      </c>
      <c r="N46" s="147"/>
    </row>
    <row r="47" spans="2:14" ht="15" customHeight="1" x14ac:dyDescent="0.2">
      <c r="B47" s="148">
        <v>44809</v>
      </c>
      <c r="C47" s="136" t="s">
        <v>130</v>
      </c>
      <c r="D47" s="317" t="s">
        <v>153</v>
      </c>
      <c r="E47" s="179" t="s">
        <v>247</v>
      </c>
      <c r="F47" s="186" t="s">
        <v>262</v>
      </c>
      <c r="G47" s="206" t="s">
        <v>281</v>
      </c>
      <c r="H47" s="154" t="s">
        <v>165</v>
      </c>
      <c r="I47" s="183">
        <v>44869</v>
      </c>
      <c r="J47" s="171" t="s">
        <v>95</v>
      </c>
      <c r="K47" s="99" t="s">
        <v>148</v>
      </c>
      <c r="L47" s="100">
        <v>127692</v>
      </c>
      <c r="M47" s="137">
        <v>127692</v>
      </c>
      <c r="N47" s="145">
        <f>SUM(M47:M50)</f>
        <v>516825.06999999995</v>
      </c>
    </row>
    <row r="48" spans="2:14" x14ac:dyDescent="0.2">
      <c r="B48" s="166"/>
      <c r="C48" s="15" t="s">
        <v>131</v>
      </c>
      <c r="D48" s="318"/>
      <c r="E48" s="180"/>
      <c r="F48" s="187"/>
      <c r="G48" s="207"/>
      <c r="H48" s="155"/>
      <c r="I48" s="184"/>
      <c r="J48" s="172"/>
      <c r="K48" s="11" t="s">
        <v>149</v>
      </c>
      <c r="L48" s="12">
        <v>34625</v>
      </c>
      <c r="M48" s="16">
        <v>34625</v>
      </c>
      <c r="N48" s="146"/>
    </row>
    <row r="49" spans="2:14" x14ac:dyDescent="0.2">
      <c r="B49" s="166"/>
      <c r="C49" s="15" t="s">
        <v>132</v>
      </c>
      <c r="D49" s="318"/>
      <c r="E49" s="180"/>
      <c r="F49" s="187"/>
      <c r="G49" s="207"/>
      <c r="H49" s="155"/>
      <c r="I49" s="184"/>
      <c r="J49" s="172"/>
      <c r="K49" s="11" t="s">
        <v>150</v>
      </c>
      <c r="L49" s="12">
        <v>135620.1</v>
      </c>
      <c r="M49" s="16">
        <v>135620.1</v>
      </c>
      <c r="N49" s="146"/>
    </row>
    <row r="50" spans="2:14" ht="13.5" thickBot="1" x14ac:dyDescent="0.25">
      <c r="B50" s="167"/>
      <c r="C50" s="138" t="s">
        <v>133</v>
      </c>
      <c r="D50" s="319"/>
      <c r="E50" s="181"/>
      <c r="F50" s="188"/>
      <c r="G50" s="208"/>
      <c r="H50" s="156"/>
      <c r="I50" s="185"/>
      <c r="J50" s="173"/>
      <c r="K50" s="103" t="s">
        <v>151</v>
      </c>
      <c r="L50" s="104">
        <v>218887.97</v>
      </c>
      <c r="M50" s="139">
        <v>218887.97</v>
      </c>
      <c r="N50" s="147"/>
    </row>
    <row r="51" spans="2:14" ht="15" customHeight="1" x14ac:dyDescent="0.2">
      <c r="B51" s="148">
        <v>44869</v>
      </c>
      <c r="C51" s="136" t="s">
        <v>166</v>
      </c>
      <c r="D51" s="317" t="s">
        <v>174</v>
      </c>
      <c r="E51" s="179" t="s">
        <v>248</v>
      </c>
      <c r="F51" s="186" t="s">
        <v>263</v>
      </c>
      <c r="G51" s="189"/>
      <c r="H51" s="154" t="s">
        <v>178</v>
      </c>
      <c r="I51" s="183">
        <v>44872</v>
      </c>
      <c r="J51" s="157" t="s">
        <v>103</v>
      </c>
      <c r="K51" s="99" t="s">
        <v>134</v>
      </c>
      <c r="L51" s="100">
        <v>100000</v>
      </c>
      <c r="M51" s="137">
        <v>-100000</v>
      </c>
      <c r="N51" s="145">
        <f>SUM(M51:M58)</f>
        <v>-169043.4</v>
      </c>
    </row>
    <row r="52" spans="2:14" x14ac:dyDescent="0.2">
      <c r="B52" s="149"/>
      <c r="C52" s="15" t="s">
        <v>167</v>
      </c>
      <c r="D52" s="318"/>
      <c r="E52" s="180"/>
      <c r="F52" s="187"/>
      <c r="G52" s="190"/>
      <c r="H52" s="155"/>
      <c r="I52" s="184"/>
      <c r="J52" s="158"/>
      <c r="K52" s="11" t="s">
        <v>175</v>
      </c>
      <c r="L52" s="12">
        <v>10000</v>
      </c>
      <c r="M52" s="16">
        <v>-10000</v>
      </c>
      <c r="N52" s="146"/>
    </row>
    <row r="53" spans="2:14" x14ac:dyDescent="0.2">
      <c r="B53" s="149"/>
      <c r="C53" s="15" t="s">
        <v>168</v>
      </c>
      <c r="D53" s="318"/>
      <c r="E53" s="180"/>
      <c r="F53" s="187"/>
      <c r="G53" s="190"/>
      <c r="H53" s="155"/>
      <c r="I53" s="184"/>
      <c r="J53" s="158"/>
      <c r="K53" s="11" t="s">
        <v>176</v>
      </c>
      <c r="L53" s="12">
        <v>25000</v>
      </c>
      <c r="M53" s="16">
        <v>-25000</v>
      </c>
      <c r="N53" s="146"/>
    </row>
    <row r="54" spans="2:14" x14ac:dyDescent="0.2">
      <c r="B54" s="149"/>
      <c r="C54" s="15" t="s">
        <v>169</v>
      </c>
      <c r="D54" s="318"/>
      <c r="E54" s="180"/>
      <c r="F54" s="187"/>
      <c r="G54" s="190"/>
      <c r="H54" s="155"/>
      <c r="I54" s="184"/>
      <c r="J54" s="158"/>
      <c r="K54" s="11" t="s">
        <v>6</v>
      </c>
      <c r="L54" s="12">
        <v>100</v>
      </c>
      <c r="M54" s="16">
        <v>-100</v>
      </c>
      <c r="N54" s="146"/>
    </row>
    <row r="55" spans="2:14" x14ac:dyDescent="0.2">
      <c r="B55" s="149"/>
      <c r="C55" s="15" t="s">
        <v>170</v>
      </c>
      <c r="D55" s="318"/>
      <c r="E55" s="180"/>
      <c r="F55" s="187"/>
      <c r="G55" s="190"/>
      <c r="H55" s="155"/>
      <c r="I55" s="184"/>
      <c r="J55" s="158"/>
      <c r="K55" s="11" t="s">
        <v>138</v>
      </c>
      <c r="L55" s="12">
        <v>3000</v>
      </c>
      <c r="M55" s="16">
        <v>-3000</v>
      </c>
      <c r="N55" s="146"/>
    </row>
    <row r="56" spans="2:14" x14ac:dyDescent="0.2">
      <c r="B56" s="149"/>
      <c r="C56" s="15" t="s">
        <v>171</v>
      </c>
      <c r="D56" s="318"/>
      <c r="E56" s="180"/>
      <c r="F56" s="187"/>
      <c r="G56" s="190"/>
      <c r="H56" s="155"/>
      <c r="I56" s="184"/>
      <c r="J56" s="158"/>
      <c r="K56" s="11" t="s">
        <v>143</v>
      </c>
      <c r="L56" s="12">
        <v>20000</v>
      </c>
      <c r="M56" s="16">
        <v>-20000</v>
      </c>
      <c r="N56" s="146"/>
    </row>
    <row r="57" spans="2:14" x14ac:dyDescent="0.2">
      <c r="B57" s="149"/>
      <c r="C57" s="15" t="s">
        <v>172</v>
      </c>
      <c r="D57" s="318"/>
      <c r="E57" s="180"/>
      <c r="F57" s="187"/>
      <c r="G57" s="190"/>
      <c r="H57" s="155"/>
      <c r="I57" s="184"/>
      <c r="J57" s="158"/>
      <c r="K57" s="11" t="s">
        <v>16</v>
      </c>
      <c r="L57" s="12">
        <v>10000</v>
      </c>
      <c r="M57" s="16">
        <v>-10000</v>
      </c>
      <c r="N57" s="146"/>
    </row>
    <row r="58" spans="2:14" ht="13.5" thickBot="1" x14ac:dyDescent="0.25">
      <c r="B58" s="150"/>
      <c r="C58" s="135" t="s">
        <v>173</v>
      </c>
      <c r="D58" s="319"/>
      <c r="E58" s="181"/>
      <c r="F58" s="188"/>
      <c r="G58" s="191"/>
      <c r="H58" s="156"/>
      <c r="I58" s="185"/>
      <c r="J58" s="159"/>
      <c r="K58" s="103" t="s">
        <v>177</v>
      </c>
      <c r="L58" s="104">
        <v>943.4</v>
      </c>
      <c r="M58" s="139">
        <v>-943.4</v>
      </c>
      <c r="N58" s="147"/>
    </row>
    <row r="59" spans="2:14" ht="15" customHeight="1" x14ac:dyDescent="0.2">
      <c r="B59" s="148">
        <v>44875</v>
      </c>
      <c r="C59" s="136" t="s">
        <v>180</v>
      </c>
      <c r="D59" s="317" t="s">
        <v>220</v>
      </c>
      <c r="E59" s="182" t="s">
        <v>276</v>
      </c>
      <c r="F59" s="192" t="s">
        <v>262</v>
      </c>
      <c r="G59" s="192" t="s">
        <v>281</v>
      </c>
      <c r="H59" s="154" t="s">
        <v>280</v>
      </c>
      <c r="I59" s="183">
        <v>44909</v>
      </c>
      <c r="J59" s="171" t="s">
        <v>95</v>
      </c>
      <c r="K59" s="99" t="s">
        <v>20</v>
      </c>
      <c r="L59" s="100">
        <v>60000</v>
      </c>
      <c r="M59" s="137">
        <v>60000</v>
      </c>
      <c r="N59" s="145">
        <f>SUM(M59:M62)</f>
        <v>169043.4</v>
      </c>
    </row>
    <row r="60" spans="2:14" x14ac:dyDescent="0.2">
      <c r="B60" s="149"/>
      <c r="C60" s="15" t="s">
        <v>181</v>
      </c>
      <c r="D60" s="318"/>
      <c r="E60" s="180"/>
      <c r="F60" s="193"/>
      <c r="G60" s="193"/>
      <c r="H60" s="155"/>
      <c r="I60" s="184"/>
      <c r="J60" s="172"/>
      <c r="K60" s="11" t="s">
        <v>179</v>
      </c>
      <c r="L60" s="12">
        <v>15000</v>
      </c>
      <c r="M60" s="16">
        <v>15000</v>
      </c>
      <c r="N60" s="146"/>
    </row>
    <row r="61" spans="2:14" x14ac:dyDescent="0.2">
      <c r="B61" s="149"/>
      <c r="C61" s="15" t="s">
        <v>182</v>
      </c>
      <c r="D61" s="318"/>
      <c r="E61" s="180"/>
      <c r="F61" s="193"/>
      <c r="G61" s="193"/>
      <c r="H61" s="155"/>
      <c r="I61" s="184"/>
      <c r="J61" s="172"/>
      <c r="K61" s="11" t="s">
        <v>183</v>
      </c>
      <c r="L61" s="12">
        <v>75000</v>
      </c>
      <c r="M61" s="16">
        <v>75000</v>
      </c>
      <c r="N61" s="146"/>
    </row>
    <row r="62" spans="2:14" ht="13.5" thickBot="1" x14ac:dyDescent="0.25">
      <c r="B62" s="150"/>
      <c r="C62" s="138" t="s">
        <v>184</v>
      </c>
      <c r="D62" s="319"/>
      <c r="E62" s="181"/>
      <c r="F62" s="194"/>
      <c r="G62" s="194"/>
      <c r="H62" s="156"/>
      <c r="I62" s="185"/>
      <c r="J62" s="173"/>
      <c r="K62" s="103" t="s">
        <v>155</v>
      </c>
      <c r="L62" s="104">
        <v>19043.400000000001</v>
      </c>
      <c r="M62" s="139">
        <v>19043.400000000001</v>
      </c>
      <c r="N62" s="147"/>
    </row>
    <row r="63" spans="2:14" ht="15" customHeight="1" x14ac:dyDescent="0.2">
      <c r="B63" s="148">
        <v>44907</v>
      </c>
      <c r="C63" s="136" t="s">
        <v>198</v>
      </c>
      <c r="D63" s="317" t="s">
        <v>229</v>
      </c>
      <c r="E63" s="179" t="s">
        <v>249</v>
      </c>
      <c r="F63" s="186" t="s">
        <v>263</v>
      </c>
      <c r="G63" s="186" t="s">
        <v>277</v>
      </c>
      <c r="H63" s="154" t="s">
        <v>283</v>
      </c>
      <c r="I63" s="183">
        <v>44909</v>
      </c>
      <c r="J63" s="157" t="s">
        <v>103</v>
      </c>
      <c r="K63" s="99" t="s">
        <v>134</v>
      </c>
      <c r="L63" s="100">
        <v>123910.86</v>
      </c>
      <c r="M63" s="137">
        <f>L63*-1</f>
        <v>-123910.86</v>
      </c>
      <c r="N63" s="145">
        <f>SUM(M63:M78)</f>
        <v>-506907.85</v>
      </c>
    </row>
    <row r="64" spans="2:14" x14ac:dyDescent="0.2">
      <c r="B64" s="149"/>
      <c r="C64" s="15" t="s">
        <v>199</v>
      </c>
      <c r="D64" s="318"/>
      <c r="E64" s="180"/>
      <c r="F64" s="187"/>
      <c r="G64" s="187"/>
      <c r="H64" s="155"/>
      <c r="I64" s="184"/>
      <c r="J64" s="158"/>
      <c r="K64" s="11" t="s">
        <v>214</v>
      </c>
      <c r="L64" s="12">
        <v>25000</v>
      </c>
      <c r="M64" s="16">
        <f t="shared" ref="M64:M78" si="0">L64*-1</f>
        <v>-25000</v>
      </c>
      <c r="N64" s="146"/>
    </row>
    <row r="65" spans="2:14" x14ac:dyDescent="0.2">
      <c r="B65" s="149"/>
      <c r="C65" s="15" t="s">
        <v>200</v>
      </c>
      <c r="D65" s="318"/>
      <c r="E65" s="180"/>
      <c r="F65" s="187"/>
      <c r="G65" s="187"/>
      <c r="H65" s="155"/>
      <c r="I65" s="184"/>
      <c r="J65" s="158"/>
      <c r="K65" s="11" t="s">
        <v>215</v>
      </c>
      <c r="L65" s="12">
        <v>5000</v>
      </c>
      <c r="M65" s="16">
        <f t="shared" si="0"/>
        <v>-5000</v>
      </c>
      <c r="N65" s="146"/>
    </row>
    <row r="66" spans="2:14" x14ac:dyDescent="0.2">
      <c r="B66" s="149"/>
      <c r="C66" s="15" t="s">
        <v>201</v>
      </c>
      <c r="D66" s="318"/>
      <c r="E66" s="180"/>
      <c r="F66" s="187"/>
      <c r="G66" s="187"/>
      <c r="H66" s="155"/>
      <c r="I66" s="184"/>
      <c r="J66" s="158"/>
      <c r="K66" s="11" t="s">
        <v>187</v>
      </c>
      <c r="L66" s="12">
        <v>6000</v>
      </c>
      <c r="M66" s="16">
        <f t="shared" si="0"/>
        <v>-6000</v>
      </c>
      <c r="N66" s="146"/>
    </row>
    <row r="67" spans="2:14" x14ac:dyDescent="0.2">
      <c r="B67" s="149"/>
      <c r="C67" s="15" t="s">
        <v>202</v>
      </c>
      <c r="D67" s="318"/>
      <c r="E67" s="180"/>
      <c r="F67" s="187"/>
      <c r="G67" s="187"/>
      <c r="H67" s="155"/>
      <c r="I67" s="184"/>
      <c r="J67" s="158"/>
      <c r="K67" s="11" t="s">
        <v>188</v>
      </c>
      <c r="L67" s="12">
        <v>15000</v>
      </c>
      <c r="M67" s="16">
        <f t="shared" si="0"/>
        <v>-15000</v>
      </c>
      <c r="N67" s="146"/>
    </row>
    <row r="68" spans="2:14" x14ac:dyDescent="0.2">
      <c r="B68" s="149"/>
      <c r="C68" s="15" t="s">
        <v>203</v>
      </c>
      <c r="D68" s="318"/>
      <c r="E68" s="180"/>
      <c r="F68" s="187"/>
      <c r="G68" s="187"/>
      <c r="H68" s="155"/>
      <c r="I68" s="184"/>
      <c r="J68" s="158"/>
      <c r="K68" s="11" t="s">
        <v>216</v>
      </c>
      <c r="L68" s="12">
        <v>4000</v>
      </c>
      <c r="M68" s="16">
        <f t="shared" si="0"/>
        <v>-4000</v>
      </c>
      <c r="N68" s="146"/>
    </row>
    <row r="69" spans="2:14" x14ac:dyDescent="0.2">
      <c r="B69" s="149"/>
      <c r="C69" s="15" t="s">
        <v>204</v>
      </c>
      <c r="D69" s="318"/>
      <c r="E69" s="180"/>
      <c r="F69" s="187"/>
      <c r="G69" s="187"/>
      <c r="H69" s="155"/>
      <c r="I69" s="184"/>
      <c r="J69" s="158"/>
      <c r="K69" s="11" t="s">
        <v>190</v>
      </c>
      <c r="L69" s="12">
        <v>29161.7</v>
      </c>
      <c r="M69" s="16">
        <f t="shared" si="0"/>
        <v>-29161.7</v>
      </c>
      <c r="N69" s="146"/>
    </row>
    <row r="70" spans="2:14" x14ac:dyDescent="0.2">
      <c r="B70" s="149"/>
      <c r="C70" s="15" t="s">
        <v>205</v>
      </c>
      <c r="D70" s="318"/>
      <c r="E70" s="180"/>
      <c r="F70" s="187"/>
      <c r="G70" s="187"/>
      <c r="H70" s="155"/>
      <c r="I70" s="184"/>
      <c r="J70" s="158"/>
      <c r="K70" s="11" t="s">
        <v>191</v>
      </c>
      <c r="L70" s="12">
        <v>10000</v>
      </c>
      <c r="M70" s="16">
        <f t="shared" si="0"/>
        <v>-10000</v>
      </c>
      <c r="N70" s="146"/>
    </row>
    <row r="71" spans="2:14" x14ac:dyDescent="0.2">
      <c r="B71" s="149"/>
      <c r="C71" s="15" t="s">
        <v>206</v>
      </c>
      <c r="D71" s="318"/>
      <c r="E71" s="180"/>
      <c r="F71" s="187"/>
      <c r="G71" s="187"/>
      <c r="H71" s="155"/>
      <c r="I71" s="184"/>
      <c r="J71" s="158"/>
      <c r="K71" s="11" t="s">
        <v>217</v>
      </c>
      <c r="L71" s="12">
        <v>3000</v>
      </c>
      <c r="M71" s="16">
        <f t="shared" si="0"/>
        <v>-3000</v>
      </c>
      <c r="N71" s="146"/>
    </row>
    <row r="72" spans="2:14" x14ac:dyDescent="0.2">
      <c r="B72" s="149"/>
      <c r="C72" s="15" t="s">
        <v>207</v>
      </c>
      <c r="D72" s="318"/>
      <c r="E72" s="180"/>
      <c r="F72" s="187"/>
      <c r="G72" s="187"/>
      <c r="H72" s="155"/>
      <c r="I72" s="184"/>
      <c r="J72" s="158"/>
      <c r="K72" s="11" t="s">
        <v>15</v>
      </c>
      <c r="L72" s="12">
        <v>235</v>
      </c>
      <c r="M72" s="16">
        <f t="shared" si="0"/>
        <v>-235</v>
      </c>
      <c r="N72" s="146"/>
    </row>
    <row r="73" spans="2:14" x14ac:dyDescent="0.2">
      <c r="B73" s="149"/>
      <c r="C73" s="15" t="s">
        <v>208</v>
      </c>
      <c r="D73" s="318"/>
      <c r="E73" s="180"/>
      <c r="F73" s="187"/>
      <c r="G73" s="187"/>
      <c r="H73" s="155"/>
      <c r="I73" s="184"/>
      <c r="J73" s="158"/>
      <c r="K73" s="11" t="s">
        <v>218</v>
      </c>
      <c r="L73" s="12">
        <v>95818.26</v>
      </c>
      <c r="M73" s="16">
        <f t="shared" si="0"/>
        <v>-95818.26</v>
      </c>
      <c r="N73" s="146"/>
    </row>
    <row r="74" spans="2:14" x14ac:dyDescent="0.2">
      <c r="B74" s="149"/>
      <c r="C74" s="15" t="s">
        <v>209</v>
      </c>
      <c r="D74" s="318"/>
      <c r="E74" s="180"/>
      <c r="F74" s="187"/>
      <c r="G74" s="187"/>
      <c r="H74" s="155"/>
      <c r="I74" s="184"/>
      <c r="J74" s="158"/>
      <c r="K74" s="11" t="s">
        <v>42</v>
      </c>
      <c r="L74" s="12">
        <v>11100</v>
      </c>
      <c r="M74" s="16">
        <f t="shared" si="0"/>
        <v>-11100</v>
      </c>
      <c r="N74" s="146"/>
    </row>
    <row r="75" spans="2:14" x14ac:dyDescent="0.2">
      <c r="B75" s="149"/>
      <c r="C75" s="15" t="s">
        <v>210</v>
      </c>
      <c r="D75" s="318"/>
      <c r="E75" s="180"/>
      <c r="F75" s="187"/>
      <c r="G75" s="187"/>
      <c r="H75" s="155"/>
      <c r="I75" s="184"/>
      <c r="J75" s="158"/>
      <c r="K75" s="11" t="s">
        <v>24</v>
      </c>
      <c r="L75" s="12">
        <v>64423.78</v>
      </c>
      <c r="M75" s="16">
        <f t="shared" si="0"/>
        <v>-64423.78</v>
      </c>
      <c r="N75" s="146"/>
    </row>
    <row r="76" spans="2:14" x14ac:dyDescent="0.2">
      <c r="B76" s="149"/>
      <c r="C76" s="15" t="s">
        <v>211</v>
      </c>
      <c r="D76" s="318"/>
      <c r="E76" s="180"/>
      <c r="F76" s="187"/>
      <c r="G76" s="187"/>
      <c r="H76" s="155"/>
      <c r="I76" s="184"/>
      <c r="J76" s="158"/>
      <c r="K76" s="11" t="s">
        <v>146</v>
      </c>
      <c r="L76" s="12">
        <v>100000</v>
      </c>
      <c r="M76" s="16">
        <f t="shared" si="0"/>
        <v>-100000</v>
      </c>
      <c r="N76" s="146"/>
    </row>
    <row r="77" spans="2:14" x14ac:dyDescent="0.2">
      <c r="B77" s="149"/>
      <c r="C77" s="15" t="s">
        <v>212</v>
      </c>
      <c r="D77" s="318"/>
      <c r="E77" s="180"/>
      <c r="F77" s="187"/>
      <c r="G77" s="187"/>
      <c r="H77" s="155"/>
      <c r="I77" s="184"/>
      <c r="J77" s="158"/>
      <c r="K77" s="11" t="s">
        <v>33</v>
      </c>
      <c r="L77" s="12">
        <v>9972.25</v>
      </c>
      <c r="M77" s="16">
        <f t="shared" si="0"/>
        <v>-9972.25</v>
      </c>
      <c r="N77" s="146"/>
    </row>
    <row r="78" spans="2:14" ht="13.5" thickBot="1" x14ac:dyDescent="0.25">
      <c r="B78" s="150"/>
      <c r="C78" s="138" t="s">
        <v>213</v>
      </c>
      <c r="D78" s="319"/>
      <c r="E78" s="181"/>
      <c r="F78" s="188"/>
      <c r="G78" s="188"/>
      <c r="H78" s="156"/>
      <c r="I78" s="185"/>
      <c r="J78" s="159"/>
      <c r="K78" s="103" t="s">
        <v>219</v>
      </c>
      <c r="L78" s="104">
        <v>4286</v>
      </c>
      <c r="M78" s="139">
        <f t="shared" si="0"/>
        <v>-4286</v>
      </c>
      <c r="N78" s="147"/>
    </row>
    <row r="79" spans="2:14" ht="13.5" customHeight="1" x14ac:dyDescent="0.2">
      <c r="B79" s="149">
        <v>44909</v>
      </c>
      <c r="C79" s="15" t="s">
        <v>221</v>
      </c>
      <c r="D79" s="318" t="s">
        <v>230</v>
      </c>
      <c r="E79" s="182" t="s">
        <v>285</v>
      </c>
      <c r="F79" s="193" t="s">
        <v>263</v>
      </c>
      <c r="G79" s="193" t="s">
        <v>277</v>
      </c>
      <c r="H79" s="155" t="s">
        <v>286</v>
      </c>
      <c r="I79" s="184">
        <v>44909</v>
      </c>
      <c r="J79" s="195" t="s">
        <v>95</v>
      </c>
      <c r="K79" s="11" t="s">
        <v>225</v>
      </c>
      <c r="L79" s="12">
        <v>170000</v>
      </c>
      <c r="M79" s="17">
        <v>170000</v>
      </c>
      <c r="N79" s="146">
        <f>SUM(M79:M84)</f>
        <v>506907.85</v>
      </c>
    </row>
    <row r="80" spans="2:14" ht="13.5" customHeight="1" x14ac:dyDescent="0.2">
      <c r="B80" s="149"/>
      <c r="C80" s="15" t="s">
        <v>222</v>
      </c>
      <c r="D80" s="318"/>
      <c r="E80" s="180"/>
      <c r="F80" s="193"/>
      <c r="G80" s="193"/>
      <c r="H80" s="155"/>
      <c r="I80" s="184"/>
      <c r="J80" s="195"/>
      <c r="K80" s="11" t="s">
        <v>226</v>
      </c>
      <c r="L80" s="12">
        <v>6000</v>
      </c>
      <c r="M80" s="17">
        <v>6000</v>
      </c>
      <c r="N80" s="146"/>
    </row>
    <row r="81" spans="2:14" ht="13.5" customHeight="1" x14ac:dyDescent="0.2">
      <c r="B81" s="149"/>
      <c r="C81" s="15" t="s">
        <v>223</v>
      </c>
      <c r="D81" s="318"/>
      <c r="E81" s="180"/>
      <c r="F81" s="193"/>
      <c r="G81" s="193"/>
      <c r="H81" s="155"/>
      <c r="I81" s="184"/>
      <c r="J81" s="195"/>
      <c r="K81" s="11" t="s">
        <v>227</v>
      </c>
      <c r="L81" s="12">
        <v>5000</v>
      </c>
      <c r="M81" s="17">
        <v>5000</v>
      </c>
      <c r="N81" s="146"/>
    </row>
    <row r="82" spans="2:14" ht="13.5" customHeight="1" x14ac:dyDescent="0.2">
      <c r="B82" s="149"/>
      <c r="C82" s="15" t="s">
        <v>224</v>
      </c>
      <c r="D82" s="318"/>
      <c r="E82" s="180"/>
      <c r="F82" s="193"/>
      <c r="G82" s="193"/>
      <c r="H82" s="155"/>
      <c r="I82" s="184"/>
      <c r="J82" s="195"/>
      <c r="K82" s="11" t="s">
        <v>155</v>
      </c>
      <c r="L82" s="12">
        <v>50000</v>
      </c>
      <c r="M82" s="17">
        <v>50000</v>
      </c>
      <c r="N82" s="146"/>
    </row>
    <row r="83" spans="2:14" ht="13.5" customHeight="1" x14ac:dyDescent="0.2">
      <c r="B83" s="149"/>
      <c r="C83" s="15" t="s">
        <v>228</v>
      </c>
      <c r="D83" s="318"/>
      <c r="E83" s="180"/>
      <c r="F83" s="193"/>
      <c r="G83" s="193"/>
      <c r="H83" s="155"/>
      <c r="I83" s="184"/>
      <c r="J83" s="195"/>
      <c r="K83" s="11" t="s">
        <v>20</v>
      </c>
      <c r="L83" s="12">
        <v>78751.100000000006</v>
      </c>
      <c r="M83" s="17">
        <f>L83</f>
        <v>78751.100000000006</v>
      </c>
      <c r="N83" s="146"/>
    </row>
    <row r="84" spans="2:14" ht="13.5" customHeight="1" thickBot="1" x14ac:dyDescent="0.25">
      <c r="B84" s="150"/>
      <c r="C84" s="135" t="s">
        <v>240</v>
      </c>
      <c r="D84" s="319"/>
      <c r="E84" s="181"/>
      <c r="F84" s="194"/>
      <c r="G84" s="194"/>
      <c r="H84" s="156"/>
      <c r="I84" s="185"/>
      <c r="J84" s="196"/>
      <c r="K84" s="103" t="s">
        <v>41</v>
      </c>
      <c r="L84" s="104">
        <v>197156.75</v>
      </c>
      <c r="M84" s="142">
        <v>197156.75</v>
      </c>
      <c r="N84" s="147"/>
    </row>
    <row r="85" spans="2:14" ht="13.5" customHeight="1" x14ac:dyDescent="0.2">
      <c r="B85" s="148">
        <v>44921</v>
      </c>
      <c r="C85" s="143" t="s">
        <v>287</v>
      </c>
      <c r="D85" s="317" t="s">
        <v>123</v>
      </c>
      <c r="E85" s="182" t="s">
        <v>376</v>
      </c>
      <c r="F85" s="192"/>
      <c r="G85" s="192"/>
      <c r="H85" s="154" t="s">
        <v>377</v>
      </c>
      <c r="I85" s="224">
        <v>44980</v>
      </c>
      <c r="J85" s="157" t="s">
        <v>103</v>
      </c>
      <c r="K85" s="99" t="s">
        <v>187</v>
      </c>
      <c r="L85" s="12">
        <v>456</v>
      </c>
      <c r="M85" s="17">
        <f>L85*-1</f>
        <v>-456</v>
      </c>
      <c r="N85" s="145">
        <f>SUM(M85:M173)</f>
        <v>-1742066.0529999998</v>
      </c>
    </row>
    <row r="86" spans="2:14" ht="13.5" customHeight="1" x14ac:dyDescent="0.2">
      <c r="B86" s="149"/>
      <c r="C86" s="14" t="s">
        <v>288</v>
      </c>
      <c r="D86" s="318"/>
      <c r="E86" s="231"/>
      <c r="F86" s="193"/>
      <c r="G86" s="193"/>
      <c r="H86" s="155"/>
      <c r="I86" s="225"/>
      <c r="J86" s="158"/>
      <c r="K86" s="11" t="s">
        <v>188</v>
      </c>
      <c r="L86" s="12">
        <v>6411.4</v>
      </c>
      <c r="M86" s="17">
        <f>L86*-1</f>
        <v>-6411.4</v>
      </c>
      <c r="N86" s="146"/>
    </row>
    <row r="87" spans="2:14" ht="13.5" customHeight="1" x14ac:dyDescent="0.2">
      <c r="B87" s="149"/>
      <c r="C87" s="14" t="s">
        <v>289</v>
      </c>
      <c r="D87" s="318"/>
      <c r="E87" s="231"/>
      <c r="F87" s="193"/>
      <c r="G87" s="193"/>
      <c r="H87" s="155"/>
      <c r="I87" s="225"/>
      <c r="J87" s="158"/>
      <c r="K87" s="11" t="s">
        <v>215</v>
      </c>
      <c r="L87" s="12">
        <v>2432.19</v>
      </c>
      <c r="M87" s="17">
        <f t="shared" ref="M87:M150" si="1">L87*-1</f>
        <v>-2432.19</v>
      </c>
      <c r="N87" s="146"/>
    </row>
    <row r="88" spans="2:14" ht="13.5" customHeight="1" x14ac:dyDescent="0.2">
      <c r="B88" s="149"/>
      <c r="C88" s="14" t="s">
        <v>290</v>
      </c>
      <c r="D88" s="318"/>
      <c r="E88" s="231"/>
      <c r="F88" s="193"/>
      <c r="G88" s="193"/>
      <c r="H88" s="155"/>
      <c r="I88" s="225"/>
      <c r="J88" s="158"/>
      <c r="K88" s="11" t="s">
        <v>216</v>
      </c>
      <c r="L88" s="12">
        <v>550</v>
      </c>
      <c r="M88" s="17">
        <f t="shared" si="1"/>
        <v>-550</v>
      </c>
      <c r="N88" s="146"/>
    </row>
    <row r="89" spans="2:14" ht="13.5" customHeight="1" x14ac:dyDescent="0.2">
      <c r="B89" s="149"/>
      <c r="C89" s="14" t="s">
        <v>291</v>
      </c>
      <c r="D89" s="318"/>
      <c r="E89" s="231"/>
      <c r="F89" s="193"/>
      <c r="G89" s="193"/>
      <c r="H89" s="155"/>
      <c r="I89" s="225"/>
      <c r="J89" s="158"/>
      <c r="K89" s="11" t="s">
        <v>190</v>
      </c>
      <c r="L89" s="12">
        <v>3704</v>
      </c>
      <c r="M89" s="17">
        <f t="shared" si="1"/>
        <v>-3704</v>
      </c>
      <c r="N89" s="146"/>
    </row>
    <row r="90" spans="2:14" ht="13.5" customHeight="1" x14ac:dyDescent="0.2">
      <c r="B90" s="149"/>
      <c r="C90" s="14" t="s">
        <v>292</v>
      </c>
      <c r="D90" s="318"/>
      <c r="E90" s="231"/>
      <c r="F90" s="193"/>
      <c r="G90" s="193"/>
      <c r="H90" s="155"/>
      <c r="I90" s="225"/>
      <c r="J90" s="158"/>
      <c r="K90" s="11" t="s">
        <v>225</v>
      </c>
      <c r="L90" s="12">
        <v>74486.38</v>
      </c>
      <c r="M90" s="17">
        <f t="shared" si="1"/>
        <v>-74486.38</v>
      </c>
      <c r="N90" s="146"/>
    </row>
    <row r="91" spans="2:14" ht="13.5" customHeight="1" x14ac:dyDescent="0.2">
      <c r="B91" s="149"/>
      <c r="C91" s="14" t="s">
        <v>293</v>
      </c>
      <c r="D91" s="318"/>
      <c r="E91" s="231"/>
      <c r="F91" s="193"/>
      <c r="G91" s="193"/>
      <c r="H91" s="155"/>
      <c r="I91" s="225"/>
      <c r="J91" s="158"/>
      <c r="K91" s="11" t="s">
        <v>146</v>
      </c>
      <c r="L91" s="12">
        <v>53446.2</v>
      </c>
      <c r="M91" s="17">
        <f t="shared" si="1"/>
        <v>-53446.2</v>
      </c>
      <c r="N91" s="146"/>
    </row>
    <row r="92" spans="2:14" ht="13.5" customHeight="1" x14ac:dyDescent="0.2">
      <c r="B92" s="149"/>
      <c r="C92" s="14" t="s">
        <v>294</v>
      </c>
      <c r="D92" s="318"/>
      <c r="E92" s="231"/>
      <c r="F92" s="193"/>
      <c r="G92" s="193"/>
      <c r="H92" s="155"/>
      <c r="I92" s="225"/>
      <c r="J92" s="158"/>
      <c r="K92" s="11" t="s">
        <v>32</v>
      </c>
      <c r="L92" s="12">
        <v>5648.6</v>
      </c>
      <c r="M92" s="17">
        <f t="shared" si="1"/>
        <v>-5648.6</v>
      </c>
      <c r="N92" s="146"/>
    </row>
    <row r="93" spans="2:14" ht="13.5" customHeight="1" x14ac:dyDescent="0.2">
      <c r="B93" s="149"/>
      <c r="C93" s="14" t="s">
        <v>295</v>
      </c>
      <c r="D93" s="318"/>
      <c r="E93" s="231"/>
      <c r="F93" s="193"/>
      <c r="G93" s="193"/>
      <c r="H93" s="155"/>
      <c r="I93" s="225"/>
      <c r="J93" s="158"/>
      <c r="K93" s="11" t="s">
        <v>379</v>
      </c>
      <c r="L93" s="12">
        <v>4934.43</v>
      </c>
      <c r="M93" s="17">
        <f t="shared" si="1"/>
        <v>-4934.43</v>
      </c>
      <c r="N93" s="146"/>
    </row>
    <row r="94" spans="2:14" ht="13.5" customHeight="1" x14ac:dyDescent="0.2">
      <c r="B94" s="149"/>
      <c r="C94" s="14" t="s">
        <v>296</v>
      </c>
      <c r="D94" s="318"/>
      <c r="E94" s="231"/>
      <c r="F94" s="193"/>
      <c r="G94" s="193"/>
      <c r="H94" s="155"/>
      <c r="I94" s="225"/>
      <c r="J94" s="158"/>
      <c r="K94" s="11" t="s">
        <v>380</v>
      </c>
      <c r="L94" s="12">
        <v>1500</v>
      </c>
      <c r="M94" s="17">
        <f t="shared" si="1"/>
        <v>-1500</v>
      </c>
      <c r="N94" s="146"/>
    </row>
    <row r="95" spans="2:14" ht="13.5" customHeight="1" x14ac:dyDescent="0.2">
      <c r="B95" s="149"/>
      <c r="C95" s="14" t="s">
        <v>297</v>
      </c>
      <c r="D95" s="318"/>
      <c r="E95" s="231"/>
      <c r="F95" s="193"/>
      <c r="G95" s="193"/>
      <c r="H95" s="155"/>
      <c r="I95" s="225"/>
      <c r="J95" s="158"/>
      <c r="K95" s="11" t="s">
        <v>145</v>
      </c>
      <c r="L95" s="12">
        <v>44020.75</v>
      </c>
      <c r="M95" s="17">
        <f t="shared" si="1"/>
        <v>-44020.75</v>
      </c>
      <c r="N95" s="146"/>
    </row>
    <row r="96" spans="2:14" ht="13.5" customHeight="1" x14ac:dyDescent="0.2">
      <c r="B96" s="149"/>
      <c r="C96" s="14" t="s">
        <v>298</v>
      </c>
      <c r="D96" s="318"/>
      <c r="E96" s="231"/>
      <c r="F96" s="193"/>
      <c r="G96" s="193"/>
      <c r="H96" s="155"/>
      <c r="I96" s="225"/>
      <c r="J96" s="158"/>
      <c r="K96" s="11" t="s">
        <v>152</v>
      </c>
      <c r="L96" s="12">
        <v>1947.5</v>
      </c>
      <c r="M96" s="17">
        <f t="shared" si="1"/>
        <v>-1947.5</v>
      </c>
      <c r="N96" s="146"/>
    </row>
    <row r="97" spans="2:14" ht="13.5" customHeight="1" x14ac:dyDescent="0.2">
      <c r="B97" s="149"/>
      <c r="C97" s="14" t="s">
        <v>299</v>
      </c>
      <c r="D97" s="318"/>
      <c r="E97" s="231"/>
      <c r="F97" s="193"/>
      <c r="G97" s="193"/>
      <c r="H97" s="155"/>
      <c r="I97" s="225"/>
      <c r="J97" s="158"/>
      <c r="K97" s="11" t="s">
        <v>152</v>
      </c>
      <c r="L97" s="12">
        <v>11537.98</v>
      </c>
      <c r="M97" s="17">
        <f t="shared" si="1"/>
        <v>-11537.98</v>
      </c>
      <c r="N97" s="146"/>
    </row>
    <row r="98" spans="2:14" ht="13.5" customHeight="1" x14ac:dyDescent="0.2">
      <c r="B98" s="149"/>
      <c r="C98" s="14" t="s">
        <v>300</v>
      </c>
      <c r="D98" s="318"/>
      <c r="E98" s="231"/>
      <c r="F98" s="193"/>
      <c r="G98" s="193"/>
      <c r="H98" s="155"/>
      <c r="I98" s="225"/>
      <c r="J98" s="158"/>
      <c r="K98" s="11" t="s">
        <v>381</v>
      </c>
      <c r="L98" s="12">
        <v>66359.67</v>
      </c>
      <c r="M98" s="17">
        <f t="shared" si="1"/>
        <v>-66359.67</v>
      </c>
      <c r="N98" s="146"/>
    </row>
    <row r="99" spans="2:14" ht="13.5" customHeight="1" x14ac:dyDescent="0.2">
      <c r="B99" s="149"/>
      <c r="C99" s="14" t="s">
        <v>301</v>
      </c>
      <c r="D99" s="318"/>
      <c r="E99" s="231"/>
      <c r="F99" s="193"/>
      <c r="G99" s="193"/>
      <c r="H99" s="155"/>
      <c r="I99" s="225"/>
      <c r="J99" s="158"/>
      <c r="K99" s="11" t="s">
        <v>382</v>
      </c>
      <c r="L99" s="12">
        <v>15799.6</v>
      </c>
      <c r="M99" s="17">
        <f t="shared" si="1"/>
        <v>-15799.6</v>
      </c>
      <c r="N99" s="146"/>
    </row>
    <row r="100" spans="2:14" ht="13.5" customHeight="1" x14ac:dyDescent="0.2">
      <c r="B100" s="149"/>
      <c r="C100" s="14" t="s">
        <v>302</v>
      </c>
      <c r="D100" s="318"/>
      <c r="E100" s="231"/>
      <c r="F100" s="193"/>
      <c r="G100" s="193"/>
      <c r="H100" s="155"/>
      <c r="I100" s="225"/>
      <c r="J100" s="158"/>
      <c r="K100" s="11" t="s">
        <v>382</v>
      </c>
      <c r="L100" s="12">
        <v>779.73</v>
      </c>
      <c r="M100" s="17">
        <f t="shared" si="1"/>
        <v>-779.73</v>
      </c>
      <c r="N100" s="146"/>
    </row>
    <row r="101" spans="2:14" ht="13.5" customHeight="1" x14ac:dyDescent="0.2">
      <c r="B101" s="149"/>
      <c r="C101" s="14" t="s">
        <v>303</v>
      </c>
      <c r="D101" s="318"/>
      <c r="E101" s="231"/>
      <c r="F101" s="193"/>
      <c r="G101" s="193"/>
      <c r="H101" s="155"/>
      <c r="I101" s="225"/>
      <c r="J101" s="158"/>
      <c r="K101" s="11" t="s">
        <v>382</v>
      </c>
      <c r="L101" s="12">
        <v>2338.88</v>
      </c>
      <c r="M101" s="17">
        <f t="shared" si="1"/>
        <v>-2338.88</v>
      </c>
      <c r="N101" s="146"/>
    </row>
    <row r="102" spans="2:14" ht="13.5" customHeight="1" x14ac:dyDescent="0.2">
      <c r="B102" s="149"/>
      <c r="C102" s="14" t="s">
        <v>304</v>
      </c>
      <c r="D102" s="318"/>
      <c r="E102" s="231"/>
      <c r="F102" s="193"/>
      <c r="G102" s="193"/>
      <c r="H102" s="155"/>
      <c r="I102" s="225"/>
      <c r="J102" s="158"/>
      <c r="K102" s="11" t="s">
        <v>382</v>
      </c>
      <c r="L102" s="12">
        <v>1100</v>
      </c>
      <c r="M102" s="17">
        <f t="shared" si="1"/>
        <v>-1100</v>
      </c>
      <c r="N102" s="146"/>
    </row>
    <row r="103" spans="2:14" ht="13.5" customHeight="1" x14ac:dyDescent="0.2">
      <c r="B103" s="149"/>
      <c r="C103" s="14" t="s">
        <v>305</v>
      </c>
      <c r="D103" s="318"/>
      <c r="E103" s="231"/>
      <c r="F103" s="193"/>
      <c r="G103" s="193"/>
      <c r="H103" s="155"/>
      <c r="I103" s="225"/>
      <c r="J103" s="158"/>
      <c r="K103" s="11" t="s">
        <v>382</v>
      </c>
      <c r="L103" s="12">
        <v>4000</v>
      </c>
      <c r="M103" s="17">
        <f t="shared" si="1"/>
        <v>-4000</v>
      </c>
      <c r="N103" s="146"/>
    </row>
    <row r="104" spans="2:14" ht="13.5" customHeight="1" x14ac:dyDescent="0.2">
      <c r="B104" s="149"/>
      <c r="C104" s="14" t="s">
        <v>306</v>
      </c>
      <c r="D104" s="318"/>
      <c r="E104" s="231"/>
      <c r="F104" s="193"/>
      <c r="G104" s="193"/>
      <c r="H104" s="155"/>
      <c r="I104" s="225"/>
      <c r="J104" s="158"/>
      <c r="K104" s="11" t="s">
        <v>382</v>
      </c>
      <c r="L104" s="12">
        <v>2874.63</v>
      </c>
      <c r="M104" s="17">
        <f t="shared" si="1"/>
        <v>-2874.63</v>
      </c>
      <c r="N104" s="146"/>
    </row>
    <row r="105" spans="2:14" ht="13.5" customHeight="1" x14ac:dyDescent="0.2">
      <c r="B105" s="149"/>
      <c r="C105" s="14" t="s">
        <v>307</v>
      </c>
      <c r="D105" s="318"/>
      <c r="E105" s="231"/>
      <c r="F105" s="193"/>
      <c r="G105" s="193"/>
      <c r="H105" s="155"/>
      <c r="I105" s="225"/>
      <c r="J105" s="158"/>
      <c r="K105" s="11" t="s">
        <v>382</v>
      </c>
      <c r="L105" s="12">
        <v>1437</v>
      </c>
      <c r="M105" s="17">
        <f t="shared" si="1"/>
        <v>-1437</v>
      </c>
      <c r="N105" s="146"/>
    </row>
    <row r="106" spans="2:14" ht="13.5" customHeight="1" x14ac:dyDescent="0.2">
      <c r="B106" s="149"/>
      <c r="C106" s="14" t="s">
        <v>308</v>
      </c>
      <c r="D106" s="318"/>
      <c r="E106" s="231"/>
      <c r="F106" s="193"/>
      <c r="G106" s="193"/>
      <c r="H106" s="155"/>
      <c r="I106" s="225"/>
      <c r="J106" s="158"/>
      <c r="K106" s="11" t="s">
        <v>382</v>
      </c>
      <c r="L106" s="12">
        <v>377.46</v>
      </c>
      <c r="M106" s="17">
        <f t="shared" si="1"/>
        <v>-377.46</v>
      </c>
      <c r="N106" s="146"/>
    </row>
    <row r="107" spans="2:14" ht="13.5" customHeight="1" x14ac:dyDescent="0.2">
      <c r="B107" s="149"/>
      <c r="C107" s="14" t="s">
        <v>309</v>
      </c>
      <c r="D107" s="318"/>
      <c r="E107" s="231"/>
      <c r="F107" s="193"/>
      <c r="G107" s="193"/>
      <c r="H107" s="155"/>
      <c r="I107" s="225"/>
      <c r="J107" s="158"/>
      <c r="K107" s="11" t="s">
        <v>382</v>
      </c>
      <c r="L107" s="12">
        <v>118.023</v>
      </c>
      <c r="M107" s="17">
        <f t="shared" si="1"/>
        <v>-118.023</v>
      </c>
      <c r="N107" s="146"/>
    </row>
    <row r="108" spans="2:14" ht="13.5" customHeight="1" x14ac:dyDescent="0.2">
      <c r="B108" s="149"/>
      <c r="C108" s="14" t="s">
        <v>310</v>
      </c>
      <c r="D108" s="318"/>
      <c r="E108" s="231"/>
      <c r="F108" s="193"/>
      <c r="G108" s="193"/>
      <c r="H108" s="155"/>
      <c r="I108" s="225"/>
      <c r="J108" s="158"/>
      <c r="K108" s="11" t="s">
        <v>382</v>
      </c>
      <c r="L108" s="12">
        <v>9.3699999999999992</v>
      </c>
      <c r="M108" s="17">
        <f t="shared" si="1"/>
        <v>-9.3699999999999992</v>
      </c>
      <c r="N108" s="146"/>
    </row>
    <row r="109" spans="2:14" ht="13.5" customHeight="1" x14ac:dyDescent="0.2">
      <c r="B109" s="149"/>
      <c r="C109" s="14" t="s">
        <v>311</v>
      </c>
      <c r="D109" s="318"/>
      <c r="E109" s="231"/>
      <c r="F109" s="193"/>
      <c r="G109" s="193"/>
      <c r="H109" s="155"/>
      <c r="I109" s="225"/>
      <c r="J109" s="158"/>
      <c r="K109" s="11" t="s">
        <v>383</v>
      </c>
      <c r="L109" s="12">
        <v>3884</v>
      </c>
      <c r="M109" s="17">
        <f t="shared" si="1"/>
        <v>-3884</v>
      </c>
      <c r="N109" s="146"/>
    </row>
    <row r="110" spans="2:14" ht="13.5" customHeight="1" x14ac:dyDescent="0.2">
      <c r="B110" s="149"/>
      <c r="C110" s="14" t="s">
        <v>312</v>
      </c>
      <c r="D110" s="318"/>
      <c r="E110" s="231"/>
      <c r="F110" s="193"/>
      <c r="G110" s="193"/>
      <c r="H110" s="155"/>
      <c r="I110" s="225"/>
      <c r="J110" s="158"/>
      <c r="K110" s="11" t="s">
        <v>383</v>
      </c>
      <c r="L110" s="12">
        <v>0.75</v>
      </c>
      <c r="M110" s="17">
        <f t="shared" si="1"/>
        <v>-0.75</v>
      </c>
      <c r="N110" s="146"/>
    </row>
    <row r="111" spans="2:14" ht="13.5" customHeight="1" x14ac:dyDescent="0.2">
      <c r="B111" s="149"/>
      <c r="C111" s="14" t="s">
        <v>313</v>
      </c>
      <c r="D111" s="318"/>
      <c r="E111" s="231"/>
      <c r="F111" s="193"/>
      <c r="G111" s="193"/>
      <c r="H111" s="155"/>
      <c r="I111" s="225"/>
      <c r="J111" s="158"/>
      <c r="K111" s="11" t="s">
        <v>384</v>
      </c>
      <c r="L111" s="12">
        <v>57027.23</v>
      </c>
      <c r="M111" s="17">
        <f t="shared" si="1"/>
        <v>-57027.23</v>
      </c>
      <c r="N111" s="146"/>
    </row>
    <row r="112" spans="2:14" ht="12.75" customHeight="1" x14ac:dyDescent="0.2">
      <c r="B112" s="149"/>
      <c r="C112" s="14" t="s">
        <v>314</v>
      </c>
      <c r="D112" s="318"/>
      <c r="E112" s="231"/>
      <c r="F112" s="193"/>
      <c r="G112" s="193"/>
      <c r="H112" s="155"/>
      <c r="I112" s="225"/>
      <c r="J112" s="158"/>
      <c r="K112" s="11" t="s">
        <v>191</v>
      </c>
      <c r="L112" s="12">
        <v>4205.66</v>
      </c>
      <c r="M112" s="17">
        <f t="shared" si="1"/>
        <v>-4205.66</v>
      </c>
      <c r="N112" s="146"/>
    </row>
    <row r="113" spans="2:14" ht="12.75" customHeight="1" x14ac:dyDescent="0.2">
      <c r="B113" s="149"/>
      <c r="C113" s="14" t="s">
        <v>315</v>
      </c>
      <c r="D113" s="318"/>
      <c r="E113" s="231"/>
      <c r="F113" s="193"/>
      <c r="G113" s="193"/>
      <c r="H113" s="155"/>
      <c r="I113" s="225"/>
      <c r="J113" s="158"/>
      <c r="K113" s="11" t="s">
        <v>186</v>
      </c>
      <c r="L113" s="12">
        <v>1745.6</v>
      </c>
      <c r="M113" s="17">
        <f t="shared" si="1"/>
        <v>-1745.6</v>
      </c>
      <c r="N113" s="146"/>
    </row>
    <row r="114" spans="2:14" ht="12.75" customHeight="1" x14ac:dyDescent="0.2">
      <c r="B114" s="149"/>
      <c r="C114" s="14" t="s">
        <v>316</v>
      </c>
      <c r="D114" s="318"/>
      <c r="E114" s="231"/>
      <c r="F114" s="193"/>
      <c r="G114" s="193"/>
      <c r="H114" s="155"/>
      <c r="I114" s="225"/>
      <c r="J114" s="158"/>
      <c r="K114" s="11" t="s">
        <v>385</v>
      </c>
      <c r="L114" s="12">
        <v>6134.96</v>
      </c>
      <c r="M114" s="17">
        <f t="shared" si="1"/>
        <v>-6134.96</v>
      </c>
      <c r="N114" s="146"/>
    </row>
    <row r="115" spans="2:14" ht="12.75" customHeight="1" x14ac:dyDescent="0.2">
      <c r="B115" s="149"/>
      <c r="C115" s="14" t="s">
        <v>317</v>
      </c>
      <c r="D115" s="318"/>
      <c r="E115" s="231"/>
      <c r="F115" s="193"/>
      <c r="G115" s="193"/>
      <c r="H115" s="155"/>
      <c r="I115" s="225"/>
      <c r="J115" s="158"/>
      <c r="K115" s="11" t="s">
        <v>386</v>
      </c>
      <c r="L115" s="12">
        <v>835.87</v>
      </c>
      <c r="M115" s="17">
        <f t="shared" si="1"/>
        <v>-835.87</v>
      </c>
      <c r="N115" s="146"/>
    </row>
    <row r="116" spans="2:14" ht="12.75" customHeight="1" x14ac:dyDescent="0.2">
      <c r="B116" s="149"/>
      <c r="C116" s="14" t="s">
        <v>318</v>
      </c>
      <c r="D116" s="318"/>
      <c r="E116" s="231"/>
      <c r="F116" s="193"/>
      <c r="G116" s="193"/>
      <c r="H116" s="155"/>
      <c r="I116" s="225"/>
      <c r="J116" s="158"/>
      <c r="K116" s="11" t="s">
        <v>387</v>
      </c>
      <c r="L116" s="12">
        <v>5000</v>
      </c>
      <c r="M116" s="17">
        <f t="shared" si="1"/>
        <v>-5000</v>
      </c>
      <c r="N116" s="146"/>
    </row>
    <row r="117" spans="2:14" ht="12.75" customHeight="1" x14ac:dyDescent="0.2">
      <c r="B117" s="149"/>
      <c r="C117" s="14" t="s">
        <v>319</v>
      </c>
      <c r="D117" s="318"/>
      <c r="E117" s="231"/>
      <c r="F117" s="193"/>
      <c r="G117" s="193"/>
      <c r="H117" s="155"/>
      <c r="I117" s="225"/>
      <c r="J117" s="158"/>
      <c r="K117" s="11" t="s">
        <v>151</v>
      </c>
      <c r="L117" s="12">
        <v>77.97</v>
      </c>
      <c r="M117" s="17">
        <f t="shared" si="1"/>
        <v>-77.97</v>
      </c>
      <c r="N117" s="146"/>
    </row>
    <row r="118" spans="2:14" ht="12.75" customHeight="1" x14ac:dyDescent="0.2">
      <c r="B118" s="149"/>
      <c r="C118" s="14" t="s">
        <v>320</v>
      </c>
      <c r="D118" s="318"/>
      <c r="E118" s="231"/>
      <c r="F118" s="193"/>
      <c r="G118" s="193"/>
      <c r="H118" s="155"/>
      <c r="I118" s="225"/>
      <c r="J118" s="158"/>
      <c r="K118" s="11" t="s">
        <v>388</v>
      </c>
      <c r="L118" s="12">
        <v>12500</v>
      </c>
      <c r="M118" s="17">
        <f t="shared" si="1"/>
        <v>-12500</v>
      </c>
      <c r="N118" s="146"/>
    </row>
    <row r="119" spans="2:14" ht="12.75" customHeight="1" x14ac:dyDescent="0.2">
      <c r="B119" s="149"/>
      <c r="C119" s="14" t="s">
        <v>321</v>
      </c>
      <c r="D119" s="318"/>
      <c r="E119" s="231"/>
      <c r="F119" s="193"/>
      <c r="G119" s="193"/>
      <c r="H119" s="155"/>
      <c r="I119" s="225"/>
      <c r="J119" s="158"/>
      <c r="K119" s="11" t="s">
        <v>21</v>
      </c>
      <c r="L119" s="12">
        <v>119976.25</v>
      </c>
      <c r="M119" s="17">
        <f t="shared" si="1"/>
        <v>-119976.25</v>
      </c>
      <c r="N119" s="146"/>
    </row>
    <row r="120" spans="2:14" ht="12.75" customHeight="1" x14ac:dyDescent="0.2">
      <c r="B120" s="149"/>
      <c r="C120" s="14" t="s">
        <v>322</v>
      </c>
      <c r="D120" s="318"/>
      <c r="E120" s="231"/>
      <c r="F120" s="193"/>
      <c r="G120" s="193"/>
      <c r="H120" s="155"/>
      <c r="I120" s="225"/>
      <c r="J120" s="158"/>
      <c r="K120" s="11" t="s">
        <v>217</v>
      </c>
      <c r="L120" s="12">
        <v>981.93</v>
      </c>
      <c r="M120" s="17">
        <f t="shared" si="1"/>
        <v>-981.93</v>
      </c>
      <c r="N120" s="146"/>
    </row>
    <row r="121" spans="2:14" ht="12.75" customHeight="1" x14ac:dyDescent="0.2">
      <c r="B121" s="149"/>
      <c r="C121" s="14" t="s">
        <v>323</v>
      </c>
      <c r="D121" s="318"/>
      <c r="E121" s="231"/>
      <c r="F121" s="193"/>
      <c r="G121" s="193"/>
      <c r="H121" s="155"/>
      <c r="I121" s="225"/>
      <c r="J121" s="158"/>
      <c r="K121" s="11" t="s">
        <v>214</v>
      </c>
      <c r="L121" s="12">
        <v>10000</v>
      </c>
      <c r="M121" s="17">
        <f t="shared" si="1"/>
        <v>-10000</v>
      </c>
      <c r="N121" s="146"/>
    </row>
    <row r="122" spans="2:14" ht="12.75" customHeight="1" x14ac:dyDescent="0.2">
      <c r="B122" s="149"/>
      <c r="C122" s="14" t="s">
        <v>324</v>
      </c>
      <c r="D122" s="318"/>
      <c r="E122" s="231"/>
      <c r="F122" s="193"/>
      <c r="G122" s="193"/>
      <c r="H122" s="155"/>
      <c r="I122" s="225"/>
      <c r="J122" s="158"/>
      <c r="K122" s="11" t="s">
        <v>389</v>
      </c>
      <c r="L122" s="12">
        <v>1000</v>
      </c>
      <c r="M122" s="17">
        <f t="shared" si="1"/>
        <v>-1000</v>
      </c>
      <c r="N122" s="146"/>
    </row>
    <row r="123" spans="2:14" ht="12.75" customHeight="1" x14ac:dyDescent="0.2">
      <c r="B123" s="149"/>
      <c r="C123" s="14" t="s">
        <v>325</v>
      </c>
      <c r="D123" s="318"/>
      <c r="E123" s="231"/>
      <c r="F123" s="193"/>
      <c r="G123" s="193"/>
      <c r="H123" s="155"/>
      <c r="I123" s="225"/>
      <c r="J123" s="158"/>
      <c r="K123" s="11" t="s">
        <v>49</v>
      </c>
      <c r="L123" s="12">
        <v>308.95999999999998</v>
      </c>
      <c r="M123" s="17">
        <f t="shared" si="1"/>
        <v>-308.95999999999998</v>
      </c>
      <c r="N123" s="146"/>
    </row>
    <row r="124" spans="2:14" ht="12.75" customHeight="1" x14ac:dyDescent="0.2">
      <c r="B124" s="149"/>
      <c r="C124" s="14" t="s">
        <v>326</v>
      </c>
      <c r="D124" s="318"/>
      <c r="E124" s="231"/>
      <c r="F124" s="193"/>
      <c r="G124" s="193"/>
      <c r="H124" s="155"/>
      <c r="I124" s="225"/>
      <c r="J124" s="158"/>
      <c r="K124" s="11" t="s">
        <v>390</v>
      </c>
      <c r="L124" s="12">
        <v>1000</v>
      </c>
      <c r="M124" s="17">
        <f t="shared" si="1"/>
        <v>-1000</v>
      </c>
      <c r="N124" s="146"/>
    </row>
    <row r="125" spans="2:14" ht="12.75" customHeight="1" x14ac:dyDescent="0.2">
      <c r="B125" s="149"/>
      <c r="C125" s="14" t="s">
        <v>327</v>
      </c>
      <c r="D125" s="318"/>
      <c r="E125" s="231"/>
      <c r="F125" s="193"/>
      <c r="G125" s="193"/>
      <c r="H125" s="155"/>
      <c r="I125" s="225"/>
      <c r="J125" s="158"/>
      <c r="K125" s="11" t="s">
        <v>391</v>
      </c>
      <c r="L125" s="12">
        <v>1000</v>
      </c>
      <c r="M125" s="17">
        <f t="shared" si="1"/>
        <v>-1000</v>
      </c>
      <c r="N125" s="146"/>
    </row>
    <row r="126" spans="2:14" ht="12.75" customHeight="1" x14ac:dyDescent="0.2">
      <c r="B126" s="149"/>
      <c r="C126" s="14" t="s">
        <v>328</v>
      </c>
      <c r="D126" s="318"/>
      <c r="E126" s="231"/>
      <c r="F126" s="193"/>
      <c r="G126" s="193"/>
      <c r="H126" s="155"/>
      <c r="I126" s="225"/>
      <c r="J126" s="158"/>
      <c r="K126" s="11" t="s">
        <v>392</v>
      </c>
      <c r="L126" s="12">
        <v>1000</v>
      </c>
      <c r="M126" s="17">
        <f t="shared" si="1"/>
        <v>-1000</v>
      </c>
      <c r="N126" s="146"/>
    </row>
    <row r="127" spans="2:14" ht="12.75" customHeight="1" x14ac:dyDescent="0.2">
      <c r="B127" s="149"/>
      <c r="C127" s="14" t="s">
        <v>329</v>
      </c>
      <c r="D127" s="318"/>
      <c r="E127" s="231"/>
      <c r="F127" s="193"/>
      <c r="G127" s="193"/>
      <c r="H127" s="155"/>
      <c r="I127" s="225"/>
      <c r="J127" s="158"/>
      <c r="K127" s="11" t="s">
        <v>388</v>
      </c>
      <c r="L127" s="12">
        <v>5971</v>
      </c>
      <c r="M127" s="17">
        <f t="shared" si="1"/>
        <v>-5971</v>
      </c>
      <c r="N127" s="146"/>
    </row>
    <row r="128" spans="2:14" ht="12.75" customHeight="1" x14ac:dyDescent="0.2">
      <c r="B128" s="149"/>
      <c r="C128" s="14" t="s">
        <v>330</v>
      </c>
      <c r="D128" s="318"/>
      <c r="E128" s="231"/>
      <c r="F128" s="193"/>
      <c r="G128" s="193"/>
      <c r="H128" s="155"/>
      <c r="I128" s="225"/>
      <c r="J128" s="158"/>
      <c r="K128" s="11" t="s">
        <v>393</v>
      </c>
      <c r="L128" s="12">
        <v>1000</v>
      </c>
      <c r="M128" s="17">
        <f t="shared" si="1"/>
        <v>-1000</v>
      </c>
      <c r="N128" s="146"/>
    </row>
    <row r="129" spans="2:14" ht="12.75" customHeight="1" x14ac:dyDescent="0.2">
      <c r="B129" s="149"/>
      <c r="C129" s="14" t="s">
        <v>331</v>
      </c>
      <c r="D129" s="318"/>
      <c r="E129" s="231"/>
      <c r="F129" s="193"/>
      <c r="G129" s="193"/>
      <c r="H129" s="155"/>
      <c r="I129" s="225"/>
      <c r="J129" s="158"/>
      <c r="K129" s="11" t="s">
        <v>394</v>
      </c>
      <c r="L129" s="12">
        <v>1000</v>
      </c>
      <c r="M129" s="17">
        <f t="shared" si="1"/>
        <v>-1000</v>
      </c>
      <c r="N129" s="146"/>
    </row>
    <row r="130" spans="2:14" ht="12.75" customHeight="1" x14ac:dyDescent="0.2">
      <c r="B130" s="149"/>
      <c r="C130" s="14" t="s">
        <v>332</v>
      </c>
      <c r="D130" s="318"/>
      <c r="E130" s="231"/>
      <c r="F130" s="193"/>
      <c r="G130" s="193"/>
      <c r="H130" s="155"/>
      <c r="I130" s="225"/>
      <c r="J130" s="158"/>
      <c r="K130" s="11" t="s">
        <v>395</v>
      </c>
      <c r="L130" s="12">
        <v>1000</v>
      </c>
      <c r="M130" s="17">
        <f t="shared" si="1"/>
        <v>-1000</v>
      </c>
      <c r="N130" s="146"/>
    </row>
    <row r="131" spans="2:14" ht="12.75" customHeight="1" x14ac:dyDescent="0.2">
      <c r="B131" s="149"/>
      <c r="C131" s="14" t="s">
        <v>333</v>
      </c>
      <c r="D131" s="318"/>
      <c r="E131" s="231"/>
      <c r="F131" s="193"/>
      <c r="G131" s="193"/>
      <c r="H131" s="155"/>
      <c r="I131" s="225"/>
      <c r="J131" s="158"/>
      <c r="K131" s="11" t="s">
        <v>149</v>
      </c>
      <c r="L131" s="12">
        <v>53.09</v>
      </c>
      <c r="M131" s="17">
        <f t="shared" si="1"/>
        <v>-53.09</v>
      </c>
      <c r="N131" s="146"/>
    </row>
    <row r="132" spans="2:14" ht="12.75" customHeight="1" x14ac:dyDescent="0.2">
      <c r="B132" s="149"/>
      <c r="C132" s="14" t="s">
        <v>334</v>
      </c>
      <c r="D132" s="318"/>
      <c r="E132" s="231"/>
      <c r="F132" s="193"/>
      <c r="G132" s="193"/>
      <c r="H132" s="155"/>
      <c r="I132" s="225"/>
      <c r="J132" s="158"/>
      <c r="K132" s="11" t="s">
        <v>395</v>
      </c>
      <c r="L132" s="12">
        <v>1460</v>
      </c>
      <c r="M132" s="17">
        <f t="shared" si="1"/>
        <v>-1460</v>
      </c>
      <c r="N132" s="146"/>
    </row>
    <row r="133" spans="2:14" ht="12.75" customHeight="1" x14ac:dyDescent="0.2">
      <c r="B133" s="149"/>
      <c r="C133" s="14" t="s">
        <v>335</v>
      </c>
      <c r="D133" s="318"/>
      <c r="E133" s="231"/>
      <c r="F133" s="193"/>
      <c r="G133" s="193"/>
      <c r="H133" s="155"/>
      <c r="I133" s="225"/>
      <c r="J133" s="158"/>
      <c r="K133" s="11" t="s">
        <v>395</v>
      </c>
      <c r="L133" s="12">
        <v>3911.89</v>
      </c>
      <c r="M133" s="17">
        <f t="shared" si="1"/>
        <v>-3911.89</v>
      </c>
      <c r="N133" s="146"/>
    </row>
    <row r="134" spans="2:14" ht="12.75" customHeight="1" x14ac:dyDescent="0.2">
      <c r="B134" s="149"/>
      <c r="C134" s="14" t="s">
        <v>336</v>
      </c>
      <c r="D134" s="318"/>
      <c r="E134" s="231"/>
      <c r="F134" s="193"/>
      <c r="G134" s="193"/>
      <c r="H134" s="155"/>
      <c r="I134" s="225"/>
      <c r="J134" s="158"/>
      <c r="K134" s="11" t="s">
        <v>395</v>
      </c>
      <c r="L134" s="12">
        <v>1615</v>
      </c>
      <c r="M134" s="17">
        <f t="shared" si="1"/>
        <v>-1615</v>
      </c>
      <c r="N134" s="146"/>
    </row>
    <row r="135" spans="2:14" ht="12.75" customHeight="1" x14ac:dyDescent="0.2">
      <c r="B135" s="149"/>
      <c r="C135" s="14" t="s">
        <v>337</v>
      </c>
      <c r="D135" s="318"/>
      <c r="E135" s="231"/>
      <c r="F135" s="193"/>
      <c r="G135" s="193"/>
      <c r="H135" s="155"/>
      <c r="I135" s="225"/>
      <c r="J135" s="158"/>
      <c r="K135" s="11" t="s">
        <v>395</v>
      </c>
      <c r="L135" s="12">
        <v>1640.01</v>
      </c>
      <c r="M135" s="17">
        <f t="shared" si="1"/>
        <v>-1640.01</v>
      </c>
      <c r="N135" s="146"/>
    </row>
    <row r="136" spans="2:14" ht="12.75" customHeight="1" x14ac:dyDescent="0.2">
      <c r="B136" s="149"/>
      <c r="C136" s="14" t="s">
        <v>338</v>
      </c>
      <c r="D136" s="318"/>
      <c r="E136" s="231"/>
      <c r="F136" s="193"/>
      <c r="G136" s="193"/>
      <c r="H136" s="155"/>
      <c r="I136" s="225"/>
      <c r="J136" s="158"/>
      <c r="K136" s="11" t="s">
        <v>395</v>
      </c>
      <c r="L136" s="12">
        <v>1304.78</v>
      </c>
      <c r="M136" s="17">
        <f t="shared" si="1"/>
        <v>-1304.78</v>
      </c>
      <c r="N136" s="146"/>
    </row>
    <row r="137" spans="2:14" ht="12.75" customHeight="1" x14ac:dyDescent="0.2">
      <c r="B137" s="149"/>
      <c r="C137" s="14" t="s">
        <v>339</v>
      </c>
      <c r="D137" s="318"/>
      <c r="E137" s="231"/>
      <c r="F137" s="193"/>
      <c r="G137" s="193"/>
      <c r="H137" s="155"/>
      <c r="I137" s="225"/>
      <c r="J137" s="158"/>
      <c r="K137" s="11" t="s">
        <v>395</v>
      </c>
      <c r="L137" s="12">
        <v>1635.01</v>
      </c>
      <c r="M137" s="17">
        <f t="shared" si="1"/>
        <v>-1635.01</v>
      </c>
      <c r="N137" s="146"/>
    </row>
    <row r="138" spans="2:14" ht="12.75" customHeight="1" x14ac:dyDescent="0.2">
      <c r="B138" s="149"/>
      <c r="C138" s="14" t="s">
        <v>340</v>
      </c>
      <c r="D138" s="318"/>
      <c r="E138" s="231"/>
      <c r="F138" s="193"/>
      <c r="G138" s="193"/>
      <c r="H138" s="155"/>
      <c r="I138" s="225"/>
      <c r="J138" s="158"/>
      <c r="K138" s="11" t="s">
        <v>395</v>
      </c>
      <c r="L138" s="12">
        <v>1599.86</v>
      </c>
      <c r="M138" s="17">
        <f t="shared" si="1"/>
        <v>-1599.86</v>
      </c>
      <c r="N138" s="146"/>
    </row>
    <row r="139" spans="2:14" ht="12.75" customHeight="1" x14ac:dyDescent="0.2">
      <c r="B139" s="149"/>
      <c r="C139" s="14" t="s">
        <v>341</v>
      </c>
      <c r="D139" s="318"/>
      <c r="E139" s="231"/>
      <c r="F139" s="193"/>
      <c r="G139" s="193"/>
      <c r="H139" s="155"/>
      <c r="I139" s="225"/>
      <c r="J139" s="158"/>
      <c r="K139" s="11" t="s">
        <v>395</v>
      </c>
      <c r="L139" s="12">
        <v>1490</v>
      </c>
      <c r="M139" s="17">
        <f t="shared" si="1"/>
        <v>-1490</v>
      </c>
      <c r="N139" s="146"/>
    </row>
    <row r="140" spans="2:14" ht="12.75" customHeight="1" x14ac:dyDescent="0.2">
      <c r="B140" s="149"/>
      <c r="C140" s="14" t="s">
        <v>342</v>
      </c>
      <c r="D140" s="318"/>
      <c r="E140" s="231"/>
      <c r="F140" s="193"/>
      <c r="G140" s="193"/>
      <c r="H140" s="155"/>
      <c r="I140" s="225"/>
      <c r="J140" s="158"/>
      <c r="K140" s="11" t="s">
        <v>395</v>
      </c>
      <c r="L140" s="12">
        <v>1757.12</v>
      </c>
      <c r="M140" s="17">
        <f t="shared" si="1"/>
        <v>-1757.12</v>
      </c>
      <c r="N140" s="146"/>
    </row>
    <row r="141" spans="2:14" ht="12.75" customHeight="1" x14ac:dyDescent="0.2">
      <c r="B141" s="149"/>
      <c r="C141" s="14" t="s">
        <v>343</v>
      </c>
      <c r="D141" s="318"/>
      <c r="E141" s="231"/>
      <c r="F141" s="193"/>
      <c r="G141" s="193"/>
      <c r="H141" s="155"/>
      <c r="I141" s="225"/>
      <c r="J141" s="158"/>
      <c r="K141" s="11" t="s">
        <v>395</v>
      </c>
      <c r="L141" s="12">
        <v>1420</v>
      </c>
      <c r="M141" s="17">
        <f t="shared" si="1"/>
        <v>-1420</v>
      </c>
      <c r="N141" s="146"/>
    </row>
    <row r="142" spans="2:14" ht="12.75" customHeight="1" x14ac:dyDescent="0.2">
      <c r="B142" s="149"/>
      <c r="C142" s="14" t="s">
        <v>344</v>
      </c>
      <c r="D142" s="318"/>
      <c r="E142" s="231"/>
      <c r="F142" s="193"/>
      <c r="G142" s="193"/>
      <c r="H142" s="155"/>
      <c r="I142" s="225"/>
      <c r="J142" s="158"/>
      <c r="K142" s="11" t="s">
        <v>395</v>
      </c>
      <c r="L142" s="12">
        <v>1650</v>
      </c>
      <c r="M142" s="17">
        <f t="shared" si="1"/>
        <v>-1650</v>
      </c>
      <c r="N142" s="146"/>
    </row>
    <row r="143" spans="2:14" ht="12.75" customHeight="1" x14ac:dyDescent="0.2">
      <c r="B143" s="149"/>
      <c r="C143" s="14" t="s">
        <v>345</v>
      </c>
      <c r="D143" s="318"/>
      <c r="E143" s="231"/>
      <c r="F143" s="193"/>
      <c r="G143" s="193"/>
      <c r="H143" s="155"/>
      <c r="I143" s="225"/>
      <c r="J143" s="158"/>
      <c r="K143" s="11" t="s">
        <v>395</v>
      </c>
      <c r="L143" s="12">
        <v>1712</v>
      </c>
      <c r="M143" s="17">
        <f t="shared" si="1"/>
        <v>-1712</v>
      </c>
      <c r="N143" s="146"/>
    </row>
    <row r="144" spans="2:14" ht="12.75" customHeight="1" x14ac:dyDescent="0.2">
      <c r="B144" s="149"/>
      <c r="C144" s="14" t="s">
        <v>346</v>
      </c>
      <c r="D144" s="318"/>
      <c r="E144" s="231"/>
      <c r="F144" s="193"/>
      <c r="G144" s="193"/>
      <c r="H144" s="155"/>
      <c r="I144" s="225"/>
      <c r="J144" s="158"/>
      <c r="K144" s="11" t="s">
        <v>395</v>
      </c>
      <c r="L144" s="12">
        <v>1380</v>
      </c>
      <c r="M144" s="17">
        <f t="shared" si="1"/>
        <v>-1380</v>
      </c>
      <c r="N144" s="146"/>
    </row>
    <row r="145" spans="2:14" ht="12.75" customHeight="1" x14ac:dyDescent="0.2">
      <c r="B145" s="149"/>
      <c r="C145" s="14" t="s">
        <v>347</v>
      </c>
      <c r="D145" s="318"/>
      <c r="E145" s="231"/>
      <c r="F145" s="193"/>
      <c r="G145" s="193"/>
      <c r="H145" s="155"/>
      <c r="I145" s="225"/>
      <c r="J145" s="158"/>
      <c r="K145" s="11" t="s">
        <v>395</v>
      </c>
      <c r="L145" s="12">
        <v>1710</v>
      </c>
      <c r="M145" s="17">
        <f t="shared" si="1"/>
        <v>-1710</v>
      </c>
      <c r="N145" s="146"/>
    </row>
    <row r="146" spans="2:14" ht="12.75" customHeight="1" x14ac:dyDescent="0.2">
      <c r="B146" s="149"/>
      <c r="C146" s="14" t="s">
        <v>348</v>
      </c>
      <c r="D146" s="318"/>
      <c r="E146" s="231"/>
      <c r="F146" s="193"/>
      <c r="G146" s="193"/>
      <c r="H146" s="155"/>
      <c r="I146" s="225"/>
      <c r="J146" s="158"/>
      <c r="K146" s="11" t="s">
        <v>395</v>
      </c>
      <c r="L146" s="12">
        <v>1800</v>
      </c>
      <c r="M146" s="17">
        <f t="shared" si="1"/>
        <v>-1800</v>
      </c>
      <c r="N146" s="146"/>
    </row>
    <row r="147" spans="2:14" ht="12.75" customHeight="1" x14ac:dyDescent="0.2">
      <c r="B147" s="149"/>
      <c r="C147" s="14" t="s">
        <v>349</v>
      </c>
      <c r="D147" s="318"/>
      <c r="E147" s="231"/>
      <c r="F147" s="193"/>
      <c r="G147" s="193"/>
      <c r="H147" s="155"/>
      <c r="I147" s="225"/>
      <c r="J147" s="158"/>
      <c r="K147" s="11" t="s">
        <v>396</v>
      </c>
      <c r="L147" s="12">
        <v>17237.650000000001</v>
      </c>
      <c r="M147" s="17">
        <f t="shared" si="1"/>
        <v>-17237.650000000001</v>
      </c>
      <c r="N147" s="146"/>
    </row>
    <row r="148" spans="2:14" ht="13.5" customHeight="1" x14ac:dyDescent="0.2">
      <c r="B148" s="149"/>
      <c r="C148" s="14" t="s">
        <v>350</v>
      </c>
      <c r="D148" s="318"/>
      <c r="E148" s="231"/>
      <c r="F148" s="193"/>
      <c r="G148" s="193"/>
      <c r="H148" s="155"/>
      <c r="I148" s="225"/>
      <c r="J148" s="158"/>
      <c r="K148" s="11" t="s">
        <v>397</v>
      </c>
      <c r="L148" s="12">
        <v>314441.38</v>
      </c>
      <c r="M148" s="17">
        <f t="shared" si="1"/>
        <v>-314441.38</v>
      </c>
      <c r="N148" s="146"/>
    </row>
    <row r="149" spans="2:14" ht="13.5" customHeight="1" x14ac:dyDescent="0.2">
      <c r="B149" s="149"/>
      <c r="C149" s="14" t="s">
        <v>351</v>
      </c>
      <c r="D149" s="318"/>
      <c r="E149" s="231"/>
      <c r="F149" s="193"/>
      <c r="G149" s="193"/>
      <c r="H149" s="155"/>
      <c r="I149" s="225"/>
      <c r="J149" s="158"/>
      <c r="K149" s="11" t="s">
        <v>398</v>
      </c>
      <c r="L149" s="12">
        <v>55721.17</v>
      </c>
      <c r="M149" s="17">
        <f t="shared" si="1"/>
        <v>-55721.17</v>
      </c>
      <c r="N149" s="146"/>
    </row>
    <row r="150" spans="2:14" ht="13.5" customHeight="1" x14ac:dyDescent="0.2">
      <c r="B150" s="149"/>
      <c r="C150" s="14" t="s">
        <v>352</v>
      </c>
      <c r="D150" s="318"/>
      <c r="E150" s="231"/>
      <c r="F150" s="193"/>
      <c r="G150" s="193"/>
      <c r="H150" s="155"/>
      <c r="I150" s="225"/>
      <c r="J150" s="158"/>
      <c r="K150" s="11" t="s">
        <v>399</v>
      </c>
      <c r="L150" s="12">
        <v>26890.89</v>
      </c>
      <c r="M150" s="17">
        <f t="shared" si="1"/>
        <v>-26890.89</v>
      </c>
      <c r="N150" s="146"/>
    </row>
    <row r="151" spans="2:14" ht="13.5" customHeight="1" x14ac:dyDescent="0.2">
      <c r="B151" s="149"/>
      <c r="C151" s="14" t="s">
        <v>353</v>
      </c>
      <c r="D151" s="318"/>
      <c r="E151" s="231"/>
      <c r="F151" s="193"/>
      <c r="G151" s="193"/>
      <c r="H151" s="155"/>
      <c r="I151" s="225"/>
      <c r="J151" s="158"/>
      <c r="K151" s="11" t="s">
        <v>400</v>
      </c>
      <c r="L151" s="12">
        <v>6757.05</v>
      </c>
      <c r="M151" s="17">
        <f t="shared" ref="M151:M173" si="2">L151*-1</f>
        <v>-6757.05</v>
      </c>
      <c r="N151" s="146"/>
    </row>
    <row r="152" spans="2:14" ht="13.5" customHeight="1" x14ac:dyDescent="0.2">
      <c r="B152" s="149"/>
      <c r="C152" s="14" t="s">
        <v>354</v>
      </c>
      <c r="D152" s="318"/>
      <c r="E152" s="231"/>
      <c r="F152" s="193"/>
      <c r="G152" s="193"/>
      <c r="H152" s="155"/>
      <c r="I152" s="225"/>
      <c r="J152" s="158"/>
      <c r="K152" s="11" t="s">
        <v>401</v>
      </c>
      <c r="L152" s="12">
        <v>273863.03999999998</v>
      </c>
      <c r="M152" s="17">
        <f t="shared" si="2"/>
        <v>-273863.03999999998</v>
      </c>
      <c r="N152" s="146"/>
    </row>
    <row r="153" spans="2:14" ht="13.5" customHeight="1" x14ac:dyDescent="0.2">
      <c r="B153" s="149"/>
      <c r="C153" s="14" t="s">
        <v>355</v>
      </c>
      <c r="D153" s="318"/>
      <c r="E153" s="231"/>
      <c r="F153" s="193"/>
      <c r="G153" s="193"/>
      <c r="H153" s="155"/>
      <c r="I153" s="225"/>
      <c r="J153" s="158"/>
      <c r="K153" s="11" t="s">
        <v>402</v>
      </c>
      <c r="L153" s="12">
        <v>374282.01</v>
      </c>
      <c r="M153" s="17">
        <f t="shared" si="2"/>
        <v>-374282.01</v>
      </c>
      <c r="N153" s="146"/>
    </row>
    <row r="154" spans="2:14" ht="13.5" customHeight="1" x14ac:dyDescent="0.2">
      <c r="B154" s="149"/>
      <c r="C154" s="14" t="s">
        <v>356</v>
      </c>
      <c r="D154" s="318"/>
      <c r="E154" s="231"/>
      <c r="F154" s="193"/>
      <c r="G154" s="193"/>
      <c r="H154" s="155"/>
      <c r="I154" s="225"/>
      <c r="J154" s="158"/>
      <c r="K154" s="11" t="s">
        <v>403</v>
      </c>
      <c r="L154" s="12">
        <v>55.15</v>
      </c>
      <c r="M154" s="17">
        <f t="shared" si="2"/>
        <v>-55.15</v>
      </c>
      <c r="N154" s="146"/>
    </row>
    <row r="155" spans="2:14" ht="13.5" customHeight="1" x14ac:dyDescent="0.2">
      <c r="B155" s="149"/>
      <c r="C155" s="14" t="s">
        <v>357</v>
      </c>
      <c r="D155" s="318"/>
      <c r="E155" s="231"/>
      <c r="F155" s="193"/>
      <c r="G155" s="193"/>
      <c r="H155" s="155"/>
      <c r="I155" s="225"/>
      <c r="J155" s="158"/>
      <c r="K155" s="11" t="s">
        <v>404</v>
      </c>
      <c r="L155" s="12">
        <v>7987.4</v>
      </c>
      <c r="M155" s="17">
        <f t="shared" si="2"/>
        <v>-7987.4</v>
      </c>
      <c r="N155" s="146"/>
    </row>
    <row r="156" spans="2:14" ht="13.5" customHeight="1" x14ac:dyDescent="0.2">
      <c r="B156" s="149"/>
      <c r="C156" s="14" t="s">
        <v>358</v>
      </c>
      <c r="D156" s="318"/>
      <c r="E156" s="231"/>
      <c r="F156" s="193"/>
      <c r="G156" s="193"/>
      <c r="H156" s="155"/>
      <c r="I156" s="225"/>
      <c r="J156" s="158"/>
      <c r="K156" s="11" t="s">
        <v>404</v>
      </c>
      <c r="L156" s="12">
        <v>1469.51</v>
      </c>
      <c r="M156" s="17">
        <f t="shared" si="2"/>
        <v>-1469.51</v>
      </c>
      <c r="N156" s="146"/>
    </row>
    <row r="157" spans="2:14" ht="13.5" customHeight="1" x14ac:dyDescent="0.2">
      <c r="B157" s="149"/>
      <c r="C157" s="14" t="s">
        <v>359</v>
      </c>
      <c r="D157" s="318"/>
      <c r="E157" s="231"/>
      <c r="F157" s="193"/>
      <c r="G157" s="193"/>
      <c r="H157" s="155"/>
      <c r="I157" s="225"/>
      <c r="J157" s="158"/>
      <c r="K157" s="11" t="s">
        <v>404</v>
      </c>
      <c r="L157" s="12">
        <v>115.61</v>
      </c>
      <c r="M157" s="17">
        <f t="shared" si="2"/>
        <v>-115.61</v>
      </c>
      <c r="N157" s="146"/>
    </row>
    <row r="158" spans="2:14" ht="13.5" customHeight="1" x14ac:dyDescent="0.2">
      <c r="B158" s="149"/>
      <c r="C158" s="14" t="s">
        <v>360</v>
      </c>
      <c r="D158" s="318"/>
      <c r="E158" s="231"/>
      <c r="F158" s="193"/>
      <c r="G158" s="193"/>
      <c r="H158" s="155"/>
      <c r="I158" s="225"/>
      <c r="J158" s="158"/>
      <c r="K158" s="11" t="s">
        <v>404</v>
      </c>
      <c r="L158" s="12">
        <v>7.85</v>
      </c>
      <c r="M158" s="17">
        <f t="shared" si="2"/>
        <v>-7.85</v>
      </c>
      <c r="N158" s="146"/>
    </row>
    <row r="159" spans="2:14" ht="13.5" customHeight="1" x14ac:dyDescent="0.2">
      <c r="B159" s="149"/>
      <c r="C159" s="14" t="s">
        <v>361</v>
      </c>
      <c r="D159" s="318"/>
      <c r="E159" s="231"/>
      <c r="F159" s="193"/>
      <c r="G159" s="193"/>
      <c r="H159" s="155"/>
      <c r="I159" s="225"/>
      <c r="J159" s="158"/>
      <c r="K159" s="11" t="s">
        <v>404</v>
      </c>
      <c r="L159" s="12">
        <v>2240.1999999999998</v>
      </c>
      <c r="M159" s="17">
        <f t="shared" si="2"/>
        <v>-2240.1999999999998</v>
      </c>
      <c r="N159" s="146"/>
    </row>
    <row r="160" spans="2:14" ht="13.5" customHeight="1" x14ac:dyDescent="0.2">
      <c r="B160" s="149"/>
      <c r="C160" s="14" t="s">
        <v>362</v>
      </c>
      <c r="D160" s="318"/>
      <c r="E160" s="231"/>
      <c r="F160" s="193"/>
      <c r="G160" s="193"/>
      <c r="H160" s="155"/>
      <c r="I160" s="225"/>
      <c r="J160" s="158"/>
      <c r="K160" s="11" t="s">
        <v>404</v>
      </c>
      <c r="L160" s="12">
        <v>399.66</v>
      </c>
      <c r="M160" s="17">
        <f t="shared" si="2"/>
        <v>-399.66</v>
      </c>
      <c r="N160" s="146"/>
    </row>
    <row r="161" spans="2:14" ht="13.5" customHeight="1" x14ac:dyDescent="0.2">
      <c r="B161" s="149"/>
      <c r="C161" s="14" t="s">
        <v>363</v>
      </c>
      <c r="D161" s="318"/>
      <c r="E161" s="231"/>
      <c r="F161" s="193"/>
      <c r="G161" s="193"/>
      <c r="H161" s="155"/>
      <c r="I161" s="225"/>
      <c r="J161" s="158"/>
      <c r="K161" s="11" t="s">
        <v>404</v>
      </c>
      <c r="L161" s="12">
        <v>133.05000000000001</v>
      </c>
      <c r="M161" s="17">
        <f t="shared" si="2"/>
        <v>-133.05000000000001</v>
      </c>
      <c r="N161" s="146"/>
    </row>
    <row r="162" spans="2:14" ht="13.5" customHeight="1" x14ac:dyDescent="0.2">
      <c r="B162" s="149"/>
      <c r="C162" s="14" t="s">
        <v>364</v>
      </c>
      <c r="D162" s="318"/>
      <c r="E162" s="231"/>
      <c r="F162" s="193"/>
      <c r="G162" s="193"/>
      <c r="H162" s="155"/>
      <c r="I162" s="225"/>
      <c r="J162" s="158"/>
      <c r="K162" s="11" t="s">
        <v>404</v>
      </c>
      <c r="L162" s="12">
        <v>64.91</v>
      </c>
      <c r="M162" s="17">
        <f t="shared" si="2"/>
        <v>-64.91</v>
      </c>
      <c r="N162" s="146"/>
    </row>
    <row r="163" spans="2:14" ht="13.5" customHeight="1" x14ac:dyDescent="0.2">
      <c r="B163" s="149"/>
      <c r="C163" s="14" t="s">
        <v>365</v>
      </c>
      <c r="D163" s="318"/>
      <c r="E163" s="231"/>
      <c r="F163" s="193"/>
      <c r="G163" s="193"/>
      <c r="H163" s="155"/>
      <c r="I163" s="225"/>
      <c r="J163" s="158"/>
      <c r="K163" s="11" t="s">
        <v>404</v>
      </c>
      <c r="L163" s="12">
        <v>1114.05</v>
      </c>
      <c r="M163" s="17">
        <f t="shared" si="2"/>
        <v>-1114.05</v>
      </c>
      <c r="N163" s="146"/>
    </row>
    <row r="164" spans="2:14" ht="13.5" customHeight="1" x14ac:dyDescent="0.2">
      <c r="B164" s="149"/>
      <c r="C164" s="14" t="s">
        <v>366</v>
      </c>
      <c r="D164" s="318"/>
      <c r="E164" s="231"/>
      <c r="F164" s="193"/>
      <c r="G164" s="193"/>
      <c r="H164" s="155"/>
      <c r="I164" s="225"/>
      <c r="J164" s="158"/>
      <c r="K164" s="11" t="s">
        <v>404</v>
      </c>
      <c r="L164" s="12">
        <v>292.42</v>
      </c>
      <c r="M164" s="17">
        <f t="shared" si="2"/>
        <v>-292.42</v>
      </c>
      <c r="N164" s="146"/>
    </row>
    <row r="165" spans="2:14" ht="13.5" customHeight="1" x14ac:dyDescent="0.2">
      <c r="B165" s="149"/>
      <c r="C165" s="14" t="s">
        <v>367</v>
      </c>
      <c r="D165" s="318"/>
      <c r="E165" s="231"/>
      <c r="F165" s="193"/>
      <c r="G165" s="193"/>
      <c r="H165" s="155"/>
      <c r="I165" s="225"/>
      <c r="J165" s="158"/>
      <c r="K165" s="11" t="s">
        <v>394</v>
      </c>
      <c r="L165" s="12">
        <v>12481.36</v>
      </c>
      <c r="M165" s="17">
        <f t="shared" si="2"/>
        <v>-12481.36</v>
      </c>
      <c r="N165" s="146"/>
    </row>
    <row r="166" spans="2:14" ht="13.5" customHeight="1" x14ac:dyDescent="0.2">
      <c r="B166" s="149"/>
      <c r="C166" s="14" t="s">
        <v>368</v>
      </c>
      <c r="D166" s="318"/>
      <c r="E166" s="231"/>
      <c r="F166" s="193"/>
      <c r="G166" s="193"/>
      <c r="H166" s="155"/>
      <c r="I166" s="225"/>
      <c r="J166" s="158"/>
      <c r="K166" s="11" t="s">
        <v>394</v>
      </c>
      <c r="L166" s="12">
        <v>7418.81</v>
      </c>
      <c r="M166" s="17">
        <f t="shared" si="2"/>
        <v>-7418.81</v>
      </c>
      <c r="N166" s="146"/>
    </row>
    <row r="167" spans="2:14" ht="13.5" customHeight="1" x14ac:dyDescent="0.2">
      <c r="B167" s="149"/>
      <c r="C167" s="14" t="s">
        <v>369</v>
      </c>
      <c r="D167" s="318"/>
      <c r="E167" s="231"/>
      <c r="F167" s="193"/>
      <c r="G167" s="193"/>
      <c r="H167" s="155"/>
      <c r="I167" s="225"/>
      <c r="J167" s="158"/>
      <c r="K167" s="11" t="s">
        <v>394</v>
      </c>
      <c r="L167" s="12">
        <v>847.73</v>
      </c>
      <c r="M167" s="17">
        <f t="shared" si="2"/>
        <v>-847.73</v>
      </c>
      <c r="N167" s="146"/>
    </row>
    <row r="168" spans="2:14" ht="13.5" customHeight="1" x14ac:dyDescent="0.2">
      <c r="B168" s="149"/>
      <c r="C168" s="14" t="s">
        <v>370</v>
      </c>
      <c r="D168" s="318"/>
      <c r="E168" s="231"/>
      <c r="F168" s="193"/>
      <c r="G168" s="193"/>
      <c r="H168" s="155"/>
      <c r="I168" s="225"/>
      <c r="J168" s="158"/>
      <c r="K168" s="11" t="s">
        <v>394</v>
      </c>
      <c r="L168" s="12">
        <v>13845.44</v>
      </c>
      <c r="M168" s="17">
        <f t="shared" si="2"/>
        <v>-13845.44</v>
      </c>
      <c r="N168" s="146"/>
    </row>
    <row r="169" spans="2:14" ht="13.5" customHeight="1" x14ac:dyDescent="0.2">
      <c r="B169" s="149"/>
      <c r="C169" s="14" t="s">
        <v>371</v>
      </c>
      <c r="D169" s="318"/>
      <c r="E169" s="231"/>
      <c r="F169" s="193"/>
      <c r="G169" s="193"/>
      <c r="H169" s="155"/>
      <c r="I169" s="225"/>
      <c r="J169" s="158"/>
      <c r="K169" s="11" t="s">
        <v>405</v>
      </c>
      <c r="L169" s="12">
        <v>37353.919999999998</v>
      </c>
      <c r="M169" s="17">
        <f t="shared" si="2"/>
        <v>-37353.919999999998</v>
      </c>
      <c r="N169" s="146"/>
    </row>
    <row r="170" spans="2:14" ht="13.5" customHeight="1" x14ac:dyDescent="0.2">
      <c r="B170" s="149"/>
      <c r="C170" s="14" t="s">
        <v>372</v>
      </c>
      <c r="D170" s="318"/>
      <c r="E170" s="231"/>
      <c r="F170" s="193"/>
      <c r="G170" s="193"/>
      <c r="H170" s="155"/>
      <c r="I170" s="225"/>
      <c r="J170" s="158"/>
      <c r="K170" s="11" t="s">
        <v>392</v>
      </c>
      <c r="L170" s="12">
        <v>14886.54</v>
      </c>
      <c r="M170" s="17">
        <f t="shared" si="2"/>
        <v>-14886.54</v>
      </c>
      <c r="N170" s="146"/>
    </row>
    <row r="171" spans="2:14" ht="13.5" customHeight="1" x14ac:dyDescent="0.2">
      <c r="B171" s="149"/>
      <c r="C171" s="14" t="s">
        <v>373</v>
      </c>
      <c r="D171" s="318"/>
      <c r="E171" s="231"/>
      <c r="F171" s="193"/>
      <c r="G171" s="193"/>
      <c r="H171" s="155"/>
      <c r="I171" s="225"/>
      <c r="J171" s="158"/>
      <c r="K171" s="11" t="s">
        <v>392</v>
      </c>
      <c r="L171" s="12">
        <v>1128.51</v>
      </c>
      <c r="M171" s="17">
        <f t="shared" si="2"/>
        <v>-1128.51</v>
      </c>
      <c r="N171" s="146"/>
    </row>
    <row r="172" spans="2:14" ht="13.5" customHeight="1" x14ac:dyDescent="0.2">
      <c r="B172" s="149"/>
      <c r="C172" s="14" t="s">
        <v>374</v>
      </c>
      <c r="D172" s="318"/>
      <c r="E172" s="231"/>
      <c r="F172" s="193"/>
      <c r="G172" s="193"/>
      <c r="H172" s="155"/>
      <c r="I172" s="225"/>
      <c r="J172" s="158"/>
      <c r="K172" s="11" t="s">
        <v>406</v>
      </c>
      <c r="L172" s="12">
        <v>501.44</v>
      </c>
      <c r="M172" s="17">
        <f t="shared" si="2"/>
        <v>-501.44</v>
      </c>
      <c r="N172" s="146"/>
    </row>
    <row r="173" spans="2:14" ht="13.5" customHeight="1" thickBot="1" x14ac:dyDescent="0.25">
      <c r="B173" s="150"/>
      <c r="C173" s="135" t="s">
        <v>375</v>
      </c>
      <c r="D173" s="319"/>
      <c r="E173" s="232"/>
      <c r="F173" s="194"/>
      <c r="G173" s="194"/>
      <c r="H173" s="156"/>
      <c r="I173" s="233"/>
      <c r="J173" s="159"/>
      <c r="K173" s="103" t="s">
        <v>407</v>
      </c>
      <c r="L173" s="104">
        <v>2470.5700000000002</v>
      </c>
      <c r="M173" s="142">
        <f t="shared" si="2"/>
        <v>-2470.5700000000002</v>
      </c>
      <c r="N173" s="147"/>
    </row>
    <row r="174" spans="2:14" ht="13.5" customHeight="1" x14ac:dyDescent="0.2">
      <c r="B174" s="148">
        <v>44925</v>
      </c>
      <c r="C174" s="143" t="s">
        <v>287</v>
      </c>
      <c r="D174" s="317" t="s">
        <v>124</v>
      </c>
      <c r="E174" s="182" t="s">
        <v>376</v>
      </c>
      <c r="F174" s="192"/>
      <c r="G174" s="192"/>
      <c r="H174" s="154" t="s">
        <v>377</v>
      </c>
      <c r="I174" s="224">
        <v>44980</v>
      </c>
      <c r="J174" s="226" t="s">
        <v>95</v>
      </c>
      <c r="K174" s="99" t="s">
        <v>177</v>
      </c>
      <c r="L174" s="12">
        <v>46573.94</v>
      </c>
      <c r="M174" s="17">
        <f>L174</f>
        <v>46573.94</v>
      </c>
      <c r="N174" s="145">
        <f>SUM(M174:M273)</f>
        <v>1742066.05</v>
      </c>
    </row>
    <row r="175" spans="2:14" ht="13.5" customHeight="1" x14ac:dyDescent="0.2">
      <c r="B175" s="149"/>
      <c r="C175" s="14" t="s">
        <v>288</v>
      </c>
      <c r="D175" s="318"/>
      <c r="E175" s="231"/>
      <c r="F175" s="193"/>
      <c r="G175" s="193"/>
      <c r="H175" s="155"/>
      <c r="I175" s="225"/>
      <c r="J175" s="227"/>
      <c r="K175" s="11" t="s">
        <v>408</v>
      </c>
      <c r="L175" s="12">
        <v>23402</v>
      </c>
      <c r="M175" s="17">
        <f>L175</f>
        <v>23402</v>
      </c>
      <c r="N175" s="146"/>
    </row>
    <row r="176" spans="2:14" ht="13.5" customHeight="1" x14ac:dyDescent="0.2">
      <c r="B176" s="149"/>
      <c r="C176" s="14" t="s">
        <v>289</v>
      </c>
      <c r="D176" s="318"/>
      <c r="E176" s="231"/>
      <c r="F176" s="193"/>
      <c r="G176" s="193"/>
      <c r="H176" s="155"/>
      <c r="I176" s="225"/>
      <c r="J176" s="227"/>
      <c r="K176" s="11" t="s">
        <v>395</v>
      </c>
      <c r="L176" s="12">
        <v>7765.84</v>
      </c>
      <c r="M176" s="17">
        <f t="shared" ref="M176:M239" si="3">L176</f>
        <v>7765.84</v>
      </c>
      <c r="N176" s="146"/>
    </row>
    <row r="177" spans="2:14" ht="13.5" customHeight="1" x14ac:dyDescent="0.2">
      <c r="B177" s="149"/>
      <c r="C177" s="14" t="s">
        <v>290</v>
      </c>
      <c r="D177" s="318"/>
      <c r="E177" s="231"/>
      <c r="F177" s="193"/>
      <c r="G177" s="193"/>
      <c r="H177" s="155"/>
      <c r="I177" s="225"/>
      <c r="J177" s="227"/>
      <c r="K177" s="11" t="s">
        <v>155</v>
      </c>
      <c r="L177" s="12">
        <v>657.3</v>
      </c>
      <c r="M177" s="17">
        <f t="shared" si="3"/>
        <v>657.3</v>
      </c>
      <c r="N177" s="146"/>
    </row>
    <row r="178" spans="2:14" ht="13.5" customHeight="1" x14ac:dyDescent="0.2">
      <c r="B178" s="149"/>
      <c r="C178" s="14" t="s">
        <v>291</v>
      </c>
      <c r="D178" s="318"/>
      <c r="E178" s="231"/>
      <c r="F178" s="193"/>
      <c r="G178" s="193"/>
      <c r="H178" s="155"/>
      <c r="I178" s="225"/>
      <c r="J178" s="227"/>
      <c r="K178" s="11" t="s">
        <v>155</v>
      </c>
      <c r="L178" s="12">
        <v>221.2</v>
      </c>
      <c r="M178" s="17">
        <f t="shared" si="3"/>
        <v>221.2</v>
      </c>
      <c r="N178" s="146"/>
    </row>
    <row r="179" spans="2:14" ht="13.5" customHeight="1" x14ac:dyDescent="0.2">
      <c r="B179" s="149"/>
      <c r="C179" s="14" t="s">
        <v>292</v>
      </c>
      <c r="D179" s="318"/>
      <c r="E179" s="231"/>
      <c r="F179" s="193"/>
      <c r="G179" s="193"/>
      <c r="H179" s="155"/>
      <c r="I179" s="225"/>
      <c r="J179" s="227"/>
      <c r="K179" s="11" t="s">
        <v>155</v>
      </c>
      <c r="L179" s="12">
        <v>3492</v>
      </c>
      <c r="M179" s="17">
        <f t="shared" si="3"/>
        <v>3492</v>
      </c>
      <c r="N179" s="146"/>
    </row>
    <row r="180" spans="2:14" ht="13.5" customHeight="1" x14ac:dyDescent="0.2">
      <c r="B180" s="149"/>
      <c r="C180" s="14" t="s">
        <v>293</v>
      </c>
      <c r="D180" s="318"/>
      <c r="E180" s="231"/>
      <c r="F180" s="193"/>
      <c r="G180" s="193"/>
      <c r="H180" s="155"/>
      <c r="I180" s="225"/>
      <c r="J180" s="227"/>
      <c r="K180" s="11" t="s">
        <v>155</v>
      </c>
      <c r="L180" s="12">
        <v>397.6</v>
      </c>
      <c r="M180" s="17">
        <f t="shared" si="3"/>
        <v>397.6</v>
      </c>
      <c r="N180" s="146"/>
    </row>
    <row r="181" spans="2:14" ht="13.5" customHeight="1" x14ac:dyDescent="0.2">
      <c r="B181" s="149"/>
      <c r="C181" s="14" t="s">
        <v>294</v>
      </c>
      <c r="D181" s="318"/>
      <c r="E181" s="231"/>
      <c r="F181" s="193"/>
      <c r="G181" s="193"/>
      <c r="H181" s="155"/>
      <c r="I181" s="225"/>
      <c r="J181" s="227"/>
      <c r="K181" s="11" t="s">
        <v>155</v>
      </c>
      <c r="L181" s="12">
        <v>115.6</v>
      </c>
      <c r="M181" s="17">
        <f t="shared" si="3"/>
        <v>115.6</v>
      </c>
      <c r="N181" s="146"/>
    </row>
    <row r="182" spans="2:14" ht="13.5" customHeight="1" x14ac:dyDescent="0.2">
      <c r="B182" s="149"/>
      <c r="C182" s="14" t="s">
        <v>295</v>
      </c>
      <c r="D182" s="318"/>
      <c r="E182" s="231"/>
      <c r="F182" s="193"/>
      <c r="G182" s="193"/>
      <c r="H182" s="155"/>
      <c r="I182" s="225"/>
      <c r="J182" s="227"/>
      <c r="K182" s="11" t="s">
        <v>155</v>
      </c>
      <c r="L182" s="12">
        <v>1753.83</v>
      </c>
      <c r="M182" s="17">
        <f t="shared" si="3"/>
        <v>1753.83</v>
      </c>
      <c r="N182" s="146"/>
    </row>
    <row r="183" spans="2:14" ht="13.5" customHeight="1" x14ac:dyDescent="0.2">
      <c r="B183" s="149"/>
      <c r="C183" s="14" t="s">
        <v>296</v>
      </c>
      <c r="D183" s="318"/>
      <c r="E183" s="231"/>
      <c r="F183" s="193"/>
      <c r="G183" s="193"/>
      <c r="H183" s="155"/>
      <c r="I183" s="225"/>
      <c r="J183" s="227"/>
      <c r="K183" s="11" t="s">
        <v>155</v>
      </c>
      <c r="L183" s="12">
        <v>9345</v>
      </c>
      <c r="M183" s="17">
        <f t="shared" si="3"/>
        <v>9345</v>
      </c>
      <c r="N183" s="146"/>
    </row>
    <row r="184" spans="2:14" ht="13.5" customHeight="1" x14ac:dyDescent="0.2">
      <c r="B184" s="149"/>
      <c r="C184" s="14" t="s">
        <v>297</v>
      </c>
      <c r="D184" s="318"/>
      <c r="E184" s="231"/>
      <c r="F184" s="193"/>
      <c r="G184" s="193"/>
      <c r="H184" s="155"/>
      <c r="I184" s="225"/>
      <c r="J184" s="227"/>
      <c r="K184" s="11" t="s">
        <v>227</v>
      </c>
      <c r="L184" s="12">
        <v>560</v>
      </c>
      <c r="M184" s="17">
        <f t="shared" si="3"/>
        <v>560</v>
      </c>
      <c r="N184" s="146"/>
    </row>
    <row r="185" spans="2:14" ht="13.5" customHeight="1" x14ac:dyDescent="0.2">
      <c r="B185" s="149"/>
      <c r="C185" s="14" t="s">
        <v>298</v>
      </c>
      <c r="D185" s="318"/>
      <c r="E185" s="231"/>
      <c r="F185" s="193"/>
      <c r="G185" s="193"/>
      <c r="H185" s="155"/>
      <c r="I185" s="225"/>
      <c r="J185" s="227"/>
      <c r="K185" s="11" t="s">
        <v>227</v>
      </c>
      <c r="L185" s="12">
        <v>445</v>
      </c>
      <c r="M185" s="17">
        <f t="shared" si="3"/>
        <v>445</v>
      </c>
      <c r="N185" s="146"/>
    </row>
    <row r="186" spans="2:14" ht="13.5" customHeight="1" x14ac:dyDescent="0.2">
      <c r="B186" s="149"/>
      <c r="C186" s="14" t="s">
        <v>299</v>
      </c>
      <c r="D186" s="318"/>
      <c r="E186" s="231"/>
      <c r="F186" s="193"/>
      <c r="G186" s="193"/>
      <c r="H186" s="155"/>
      <c r="I186" s="225"/>
      <c r="J186" s="227"/>
      <c r="K186" s="11" t="s">
        <v>183</v>
      </c>
      <c r="L186" s="12">
        <v>1727.86</v>
      </c>
      <c r="M186" s="17">
        <f t="shared" si="3"/>
        <v>1727.86</v>
      </c>
      <c r="N186" s="146"/>
    </row>
    <row r="187" spans="2:14" ht="13.5" customHeight="1" x14ac:dyDescent="0.2">
      <c r="B187" s="149"/>
      <c r="C187" s="14" t="s">
        <v>300</v>
      </c>
      <c r="D187" s="318"/>
      <c r="E187" s="231"/>
      <c r="F187" s="193"/>
      <c r="G187" s="193"/>
      <c r="H187" s="155"/>
      <c r="I187" s="225"/>
      <c r="J187" s="227"/>
      <c r="K187" s="11" t="s">
        <v>409</v>
      </c>
      <c r="L187" s="12">
        <v>31788.720000000001</v>
      </c>
      <c r="M187" s="17">
        <f t="shared" si="3"/>
        <v>31788.720000000001</v>
      </c>
      <c r="N187" s="146"/>
    </row>
    <row r="188" spans="2:14" ht="13.5" customHeight="1" x14ac:dyDescent="0.2">
      <c r="B188" s="149"/>
      <c r="C188" s="14" t="s">
        <v>301</v>
      </c>
      <c r="D188" s="318"/>
      <c r="E188" s="231"/>
      <c r="F188" s="193"/>
      <c r="G188" s="193"/>
      <c r="H188" s="155"/>
      <c r="I188" s="225"/>
      <c r="J188" s="227"/>
      <c r="K188" s="11" t="s">
        <v>409</v>
      </c>
      <c r="L188" s="12">
        <v>998</v>
      </c>
      <c r="M188" s="17">
        <f t="shared" si="3"/>
        <v>998</v>
      </c>
      <c r="N188" s="146"/>
    </row>
    <row r="189" spans="2:14" ht="13.5" customHeight="1" x14ac:dyDescent="0.2">
      <c r="B189" s="149"/>
      <c r="C189" s="14" t="s">
        <v>302</v>
      </c>
      <c r="D189" s="318"/>
      <c r="E189" s="231"/>
      <c r="F189" s="193"/>
      <c r="G189" s="193"/>
      <c r="H189" s="155"/>
      <c r="I189" s="225"/>
      <c r="J189" s="227"/>
      <c r="K189" s="11" t="s">
        <v>409</v>
      </c>
      <c r="L189" s="12">
        <v>998</v>
      </c>
      <c r="M189" s="17">
        <f t="shared" si="3"/>
        <v>998</v>
      </c>
      <c r="N189" s="146"/>
    </row>
    <row r="190" spans="2:14" ht="13.5" customHeight="1" x14ac:dyDescent="0.2">
      <c r="B190" s="149"/>
      <c r="C190" s="14" t="s">
        <v>303</v>
      </c>
      <c r="D190" s="318"/>
      <c r="E190" s="231"/>
      <c r="F190" s="193"/>
      <c r="G190" s="193"/>
      <c r="H190" s="155"/>
      <c r="I190" s="225"/>
      <c r="J190" s="227"/>
      <c r="K190" s="11" t="s">
        <v>409</v>
      </c>
      <c r="L190" s="12">
        <v>998</v>
      </c>
      <c r="M190" s="17">
        <f t="shared" si="3"/>
        <v>998</v>
      </c>
      <c r="N190" s="146"/>
    </row>
    <row r="191" spans="2:14" ht="13.5" customHeight="1" x14ac:dyDescent="0.2">
      <c r="B191" s="149"/>
      <c r="C191" s="14" t="s">
        <v>304</v>
      </c>
      <c r="D191" s="318"/>
      <c r="E191" s="231"/>
      <c r="F191" s="193"/>
      <c r="G191" s="193"/>
      <c r="H191" s="155"/>
      <c r="I191" s="225"/>
      <c r="J191" s="227"/>
      <c r="K191" s="11" t="s">
        <v>409</v>
      </c>
      <c r="L191" s="12">
        <v>998</v>
      </c>
      <c r="M191" s="17">
        <f t="shared" si="3"/>
        <v>998</v>
      </c>
      <c r="N191" s="146"/>
    </row>
    <row r="192" spans="2:14" ht="13.5" customHeight="1" x14ac:dyDescent="0.2">
      <c r="B192" s="149"/>
      <c r="C192" s="14" t="s">
        <v>305</v>
      </c>
      <c r="D192" s="318"/>
      <c r="E192" s="231"/>
      <c r="F192" s="193"/>
      <c r="G192" s="193"/>
      <c r="H192" s="155"/>
      <c r="I192" s="225"/>
      <c r="J192" s="227"/>
      <c r="K192" s="11" t="s">
        <v>409</v>
      </c>
      <c r="L192" s="12">
        <v>1996</v>
      </c>
      <c r="M192" s="17">
        <f t="shared" si="3"/>
        <v>1996</v>
      </c>
      <c r="N192" s="146"/>
    </row>
    <row r="193" spans="2:14" ht="13.5" customHeight="1" x14ac:dyDescent="0.2">
      <c r="B193" s="149"/>
      <c r="C193" s="14" t="s">
        <v>306</v>
      </c>
      <c r="D193" s="318"/>
      <c r="E193" s="231"/>
      <c r="F193" s="193"/>
      <c r="G193" s="193"/>
      <c r="H193" s="155"/>
      <c r="I193" s="225"/>
      <c r="J193" s="227"/>
      <c r="K193" s="11" t="s">
        <v>409</v>
      </c>
      <c r="L193" s="12">
        <v>998</v>
      </c>
      <c r="M193" s="17">
        <f t="shared" si="3"/>
        <v>998</v>
      </c>
      <c r="N193" s="146"/>
    </row>
    <row r="194" spans="2:14" ht="13.5" customHeight="1" x14ac:dyDescent="0.2">
      <c r="B194" s="149"/>
      <c r="C194" s="14" t="s">
        <v>307</v>
      </c>
      <c r="D194" s="318"/>
      <c r="E194" s="231"/>
      <c r="F194" s="193"/>
      <c r="G194" s="193"/>
      <c r="H194" s="155"/>
      <c r="I194" s="225"/>
      <c r="J194" s="227"/>
      <c r="K194" s="11" t="s">
        <v>409</v>
      </c>
      <c r="L194" s="12">
        <v>1996</v>
      </c>
      <c r="M194" s="17">
        <f t="shared" si="3"/>
        <v>1996</v>
      </c>
      <c r="N194" s="146"/>
    </row>
    <row r="195" spans="2:14" ht="13.5" customHeight="1" x14ac:dyDescent="0.2">
      <c r="B195" s="149"/>
      <c r="C195" s="14" t="s">
        <v>308</v>
      </c>
      <c r="D195" s="318"/>
      <c r="E195" s="231"/>
      <c r="F195" s="193"/>
      <c r="G195" s="193"/>
      <c r="H195" s="155"/>
      <c r="I195" s="225"/>
      <c r="J195" s="227"/>
      <c r="K195" s="11" t="s">
        <v>409</v>
      </c>
      <c r="L195" s="12">
        <v>998</v>
      </c>
      <c r="M195" s="17">
        <f t="shared" si="3"/>
        <v>998</v>
      </c>
      <c r="N195" s="146"/>
    </row>
    <row r="196" spans="2:14" ht="13.5" customHeight="1" x14ac:dyDescent="0.2">
      <c r="B196" s="149"/>
      <c r="C196" s="14" t="s">
        <v>309</v>
      </c>
      <c r="D196" s="318"/>
      <c r="E196" s="231"/>
      <c r="F196" s="193"/>
      <c r="G196" s="193"/>
      <c r="H196" s="155"/>
      <c r="I196" s="225"/>
      <c r="J196" s="227"/>
      <c r="K196" s="11" t="s">
        <v>409</v>
      </c>
      <c r="L196" s="12">
        <v>998</v>
      </c>
      <c r="M196" s="17">
        <f t="shared" si="3"/>
        <v>998</v>
      </c>
      <c r="N196" s="146"/>
    </row>
    <row r="197" spans="2:14" ht="13.5" customHeight="1" x14ac:dyDescent="0.2">
      <c r="B197" s="149"/>
      <c r="C197" s="14" t="s">
        <v>310</v>
      </c>
      <c r="D197" s="318"/>
      <c r="E197" s="231"/>
      <c r="F197" s="193"/>
      <c r="G197" s="193"/>
      <c r="H197" s="155"/>
      <c r="I197" s="225"/>
      <c r="J197" s="227"/>
      <c r="K197" s="11" t="s">
        <v>193</v>
      </c>
      <c r="L197" s="12">
        <v>210337.21</v>
      </c>
      <c r="M197" s="17">
        <f t="shared" si="3"/>
        <v>210337.21</v>
      </c>
      <c r="N197" s="146"/>
    </row>
    <row r="198" spans="2:14" ht="13.5" customHeight="1" x14ac:dyDescent="0.2">
      <c r="B198" s="149"/>
      <c r="C198" s="14" t="s">
        <v>311</v>
      </c>
      <c r="D198" s="318"/>
      <c r="E198" s="231"/>
      <c r="F198" s="193"/>
      <c r="G198" s="193"/>
      <c r="H198" s="155"/>
      <c r="I198" s="225"/>
      <c r="J198" s="227"/>
      <c r="K198" s="11" t="s">
        <v>193</v>
      </c>
      <c r="L198" s="12">
        <v>30661.62</v>
      </c>
      <c r="M198" s="17">
        <f t="shared" si="3"/>
        <v>30661.62</v>
      </c>
      <c r="N198" s="146"/>
    </row>
    <row r="199" spans="2:14" ht="13.5" customHeight="1" x14ac:dyDescent="0.2">
      <c r="B199" s="149"/>
      <c r="C199" s="14" t="s">
        <v>312</v>
      </c>
      <c r="D199" s="318"/>
      <c r="E199" s="231"/>
      <c r="F199" s="193"/>
      <c r="G199" s="193"/>
      <c r="H199" s="155"/>
      <c r="I199" s="225"/>
      <c r="J199" s="227"/>
      <c r="K199" s="11" t="s">
        <v>193</v>
      </c>
      <c r="L199" s="12">
        <v>8034.61</v>
      </c>
      <c r="M199" s="17">
        <f t="shared" si="3"/>
        <v>8034.61</v>
      </c>
      <c r="N199" s="146"/>
    </row>
    <row r="200" spans="2:14" ht="13.5" customHeight="1" x14ac:dyDescent="0.2">
      <c r="B200" s="149"/>
      <c r="C200" s="14" t="s">
        <v>313</v>
      </c>
      <c r="D200" s="318"/>
      <c r="E200" s="231"/>
      <c r="F200" s="193"/>
      <c r="G200" s="193"/>
      <c r="H200" s="155"/>
      <c r="I200" s="225"/>
      <c r="J200" s="227"/>
      <c r="K200" s="11" t="s">
        <v>193</v>
      </c>
      <c r="L200" s="12">
        <v>6114.81</v>
      </c>
      <c r="M200" s="17">
        <f t="shared" si="3"/>
        <v>6114.81</v>
      </c>
      <c r="N200" s="146"/>
    </row>
    <row r="201" spans="2:14" ht="12.75" customHeight="1" x14ac:dyDescent="0.2">
      <c r="B201" s="149"/>
      <c r="C201" s="14" t="s">
        <v>314</v>
      </c>
      <c r="D201" s="318"/>
      <c r="E201" s="231"/>
      <c r="F201" s="193"/>
      <c r="G201" s="193"/>
      <c r="H201" s="155"/>
      <c r="I201" s="225"/>
      <c r="J201" s="227"/>
      <c r="K201" s="11" t="s">
        <v>193</v>
      </c>
      <c r="L201" s="12">
        <v>9754.11</v>
      </c>
      <c r="M201" s="17">
        <f t="shared" si="3"/>
        <v>9754.11</v>
      </c>
      <c r="N201" s="146"/>
    </row>
    <row r="202" spans="2:14" ht="12.75" customHeight="1" x14ac:dyDescent="0.2">
      <c r="B202" s="149"/>
      <c r="C202" s="14" t="s">
        <v>315</v>
      </c>
      <c r="D202" s="318"/>
      <c r="E202" s="231"/>
      <c r="F202" s="193"/>
      <c r="G202" s="193"/>
      <c r="H202" s="155"/>
      <c r="I202" s="225"/>
      <c r="J202" s="227"/>
      <c r="K202" s="11" t="s">
        <v>193</v>
      </c>
      <c r="L202" s="12">
        <v>8960.99</v>
      </c>
      <c r="M202" s="17">
        <f t="shared" si="3"/>
        <v>8960.99</v>
      </c>
      <c r="N202" s="146"/>
    </row>
    <row r="203" spans="2:14" ht="12.75" customHeight="1" x14ac:dyDescent="0.2">
      <c r="B203" s="149"/>
      <c r="C203" s="14" t="s">
        <v>316</v>
      </c>
      <c r="D203" s="318"/>
      <c r="E203" s="231"/>
      <c r="F203" s="193"/>
      <c r="G203" s="193"/>
      <c r="H203" s="155"/>
      <c r="I203" s="225"/>
      <c r="J203" s="227"/>
      <c r="K203" s="11" t="s">
        <v>193</v>
      </c>
      <c r="L203" s="12">
        <v>9771.6299999999992</v>
      </c>
      <c r="M203" s="17">
        <f t="shared" si="3"/>
        <v>9771.6299999999992</v>
      </c>
      <c r="N203" s="146"/>
    </row>
    <row r="204" spans="2:14" ht="12.75" customHeight="1" x14ac:dyDescent="0.2">
      <c r="B204" s="149"/>
      <c r="C204" s="14" t="s">
        <v>317</v>
      </c>
      <c r="D204" s="318"/>
      <c r="E204" s="231"/>
      <c r="F204" s="193"/>
      <c r="G204" s="193"/>
      <c r="H204" s="155"/>
      <c r="I204" s="225"/>
      <c r="J204" s="227"/>
      <c r="K204" s="11" t="s">
        <v>193</v>
      </c>
      <c r="L204" s="12">
        <v>8572.75</v>
      </c>
      <c r="M204" s="17">
        <f t="shared" si="3"/>
        <v>8572.75</v>
      </c>
      <c r="N204" s="146"/>
    </row>
    <row r="205" spans="2:14" ht="12.75" customHeight="1" x14ac:dyDescent="0.2">
      <c r="B205" s="149"/>
      <c r="C205" s="14" t="s">
        <v>318</v>
      </c>
      <c r="D205" s="318"/>
      <c r="E205" s="231"/>
      <c r="F205" s="193"/>
      <c r="G205" s="193"/>
      <c r="H205" s="155"/>
      <c r="I205" s="225"/>
      <c r="J205" s="227"/>
      <c r="K205" s="11" t="s">
        <v>193</v>
      </c>
      <c r="L205" s="12">
        <v>6362.13</v>
      </c>
      <c r="M205" s="17">
        <f t="shared" si="3"/>
        <v>6362.13</v>
      </c>
      <c r="N205" s="146"/>
    </row>
    <row r="206" spans="2:14" ht="12.75" customHeight="1" x14ac:dyDescent="0.2">
      <c r="B206" s="149"/>
      <c r="C206" s="14" t="s">
        <v>319</v>
      </c>
      <c r="D206" s="318"/>
      <c r="E206" s="231"/>
      <c r="F206" s="193"/>
      <c r="G206" s="193"/>
      <c r="H206" s="155"/>
      <c r="I206" s="225"/>
      <c r="J206" s="227"/>
      <c r="K206" s="11" t="s">
        <v>193</v>
      </c>
      <c r="L206" s="12">
        <v>9771.64</v>
      </c>
      <c r="M206" s="17">
        <f t="shared" si="3"/>
        <v>9771.64</v>
      </c>
      <c r="N206" s="146"/>
    </row>
    <row r="207" spans="2:14" ht="12.75" customHeight="1" x14ac:dyDescent="0.2">
      <c r="B207" s="149"/>
      <c r="C207" s="14" t="s">
        <v>320</v>
      </c>
      <c r="D207" s="318"/>
      <c r="E207" s="231"/>
      <c r="F207" s="193"/>
      <c r="G207" s="193"/>
      <c r="H207" s="155"/>
      <c r="I207" s="225"/>
      <c r="J207" s="227"/>
      <c r="K207" s="11" t="s">
        <v>193</v>
      </c>
      <c r="L207" s="12">
        <v>5063.1499999999996</v>
      </c>
      <c r="M207" s="17">
        <f t="shared" si="3"/>
        <v>5063.1499999999996</v>
      </c>
      <c r="N207" s="146"/>
    </row>
    <row r="208" spans="2:14" ht="12.75" customHeight="1" x14ac:dyDescent="0.2">
      <c r="B208" s="149"/>
      <c r="C208" s="14" t="s">
        <v>321</v>
      </c>
      <c r="D208" s="318"/>
      <c r="E208" s="231"/>
      <c r="F208" s="193"/>
      <c r="G208" s="193"/>
      <c r="H208" s="155"/>
      <c r="I208" s="225"/>
      <c r="J208" s="227"/>
      <c r="K208" s="11" t="s">
        <v>193</v>
      </c>
      <c r="L208" s="12">
        <v>5679.63</v>
      </c>
      <c r="M208" s="17">
        <f t="shared" si="3"/>
        <v>5679.63</v>
      </c>
      <c r="N208" s="146"/>
    </row>
    <row r="209" spans="2:14" ht="12.75" customHeight="1" x14ac:dyDescent="0.2">
      <c r="B209" s="149"/>
      <c r="C209" s="14" t="s">
        <v>322</v>
      </c>
      <c r="D209" s="318"/>
      <c r="E209" s="231"/>
      <c r="F209" s="193"/>
      <c r="G209" s="193"/>
      <c r="H209" s="155"/>
      <c r="I209" s="225"/>
      <c r="J209" s="227"/>
      <c r="K209" s="11" t="s">
        <v>193</v>
      </c>
      <c r="L209" s="12">
        <v>5679.63</v>
      </c>
      <c r="M209" s="17">
        <f t="shared" si="3"/>
        <v>5679.63</v>
      </c>
      <c r="N209" s="146"/>
    </row>
    <row r="210" spans="2:14" ht="12.75" customHeight="1" x14ac:dyDescent="0.2">
      <c r="B210" s="149"/>
      <c r="C210" s="14" t="s">
        <v>323</v>
      </c>
      <c r="D210" s="318"/>
      <c r="E210" s="231"/>
      <c r="F210" s="193"/>
      <c r="G210" s="193"/>
      <c r="H210" s="155"/>
      <c r="I210" s="225"/>
      <c r="J210" s="227"/>
      <c r="K210" s="11" t="s">
        <v>193</v>
      </c>
      <c r="L210" s="12">
        <v>3991.92</v>
      </c>
      <c r="M210" s="17">
        <f t="shared" si="3"/>
        <v>3991.92</v>
      </c>
      <c r="N210" s="146"/>
    </row>
    <row r="211" spans="2:14" ht="12.75" customHeight="1" x14ac:dyDescent="0.2">
      <c r="B211" s="149"/>
      <c r="C211" s="14" t="s">
        <v>324</v>
      </c>
      <c r="D211" s="318"/>
      <c r="E211" s="231"/>
      <c r="F211" s="193"/>
      <c r="G211" s="193"/>
      <c r="H211" s="155"/>
      <c r="I211" s="225"/>
      <c r="J211" s="227"/>
      <c r="K211" s="11" t="s">
        <v>193</v>
      </c>
      <c r="L211" s="12">
        <v>4891.32</v>
      </c>
      <c r="M211" s="17">
        <f t="shared" si="3"/>
        <v>4891.32</v>
      </c>
      <c r="N211" s="146"/>
    </row>
    <row r="212" spans="2:14" ht="12.75" customHeight="1" x14ac:dyDescent="0.2">
      <c r="B212" s="149"/>
      <c r="C212" s="14" t="s">
        <v>325</v>
      </c>
      <c r="D212" s="318"/>
      <c r="E212" s="231"/>
      <c r="F212" s="193"/>
      <c r="G212" s="193"/>
      <c r="H212" s="155"/>
      <c r="I212" s="225"/>
      <c r="J212" s="227"/>
      <c r="K212" s="11" t="s">
        <v>193</v>
      </c>
      <c r="L212" s="12">
        <v>3375.44</v>
      </c>
      <c r="M212" s="17">
        <f t="shared" si="3"/>
        <v>3375.44</v>
      </c>
      <c r="N212" s="146"/>
    </row>
    <row r="213" spans="2:14" ht="12.75" customHeight="1" x14ac:dyDescent="0.2">
      <c r="B213" s="149"/>
      <c r="C213" s="14" t="s">
        <v>326</v>
      </c>
      <c r="D213" s="318"/>
      <c r="E213" s="231"/>
      <c r="F213" s="193"/>
      <c r="G213" s="193"/>
      <c r="H213" s="155"/>
      <c r="I213" s="225"/>
      <c r="J213" s="227"/>
      <c r="K213" s="11" t="s">
        <v>410</v>
      </c>
      <c r="L213" s="12">
        <v>5429.77</v>
      </c>
      <c r="M213" s="17">
        <f t="shared" si="3"/>
        <v>5429.77</v>
      </c>
      <c r="N213" s="146"/>
    </row>
    <row r="214" spans="2:14" ht="12.75" customHeight="1" x14ac:dyDescent="0.2">
      <c r="B214" s="149"/>
      <c r="C214" s="14" t="s">
        <v>327</v>
      </c>
      <c r="D214" s="318"/>
      <c r="E214" s="231"/>
      <c r="F214" s="193"/>
      <c r="G214" s="193"/>
      <c r="H214" s="155"/>
      <c r="I214" s="225"/>
      <c r="J214" s="227"/>
      <c r="K214" s="11" t="s">
        <v>410</v>
      </c>
      <c r="L214" s="12">
        <v>101466.01</v>
      </c>
      <c r="M214" s="17">
        <f t="shared" si="3"/>
        <v>101466.01</v>
      </c>
      <c r="N214" s="146"/>
    </row>
    <row r="215" spans="2:14" ht="12.75" customHeight="1" x14ac:dyDescent="0.2">
      <c r="B215" s="149"/>
      <c r="C215" s="14" t="s">
        <v>328</v>
      </c>
      <c r="D215" s="318"/>
      <c r="E215" s="231"/>
      <c r="F215" s="193"/>
      <c r="G215" s="193"/>
      <c r="H215" s="155"/>
      <c r="I215" s="225"/>
      <c r="J215" s="227"/>
      <c r="K215" s="11" t="s">
        <v>410</v>
      </c>
      <c r="L215" s="12">
        <v>4613.51</v>
      </c>
      <c r="M215" s="17">
        <f t="shared" si="3"/>
        <v>4613.51</v>
      </c>
      <c r="N215" s="146"/>
    </row>
    <row r="216" spans="2:14" ht="12.75" customHeight="1" x14ac:dyDescent="0.2">
      <c r="B216" s="149"/>
      <c r="C216" s="14" t="s">
        <v>329</v>
      </c>
      <c r="D216" s="318"/>
      <c r="E216" s="231"/>
      <c r="F216" s="193"/>
      <c r="G216" s="193"/>
      <c r="H216" s="155"/>
      <c r="I216" s="225"/>
      <c r="J216" s="227"/>
      <c r="K216" s="11" t="s">
        <v>410</v>
      </c>
      <c r="L216" s="12">
        <v>2323.92</v>
      </c>
      <c r="M216" s="17">
        <f t="shared" si="3"/>
        <v>2323.92</v>
      </c>
      <c r="N216" s="146"/>
    </row>
    <row r="217" spans="2:14" ht="12.75" customHeight="1" x14ac:dyDescent="0.2">
      <c r="B217" s="149"/>
      <c r="C217" s="14" t="s">
        <v>330</v>
      </c>
      <c r="D217" s="318"/>
      <c r="E217" s="231"/>
      <c r="F217" s="193"/>
      <c r="G217" s="193"/>
      <c r="H217" s="155"/>
      <c r="I217" s="225"/>
      <c r="J217" s="227"/>
      <c r="K217" s="11" t="s">
        <v>410</v>
      </c>
      <c r="L217" s="12">
        <v>1812.04</v>
      </c>
      <c r="M217" s="17">
        <f t="shared" si="3"/>
        <v>1812.04</v>
      </c>
      <c r="N217" s="146"/>
    </row>
    <row r="218" spans="2:14" ht="12.75" customHeight="1" x14ac:dyDescent="0.2">
      <c r="B218" s="149"/>
      <c r="C218" s="14" t="s">
        <v>331</v>
      </c>
      <c r="D218" s="318"/>
      <c r="E218" s="231"/>
      <c r="F218" s="193"/>
      <c r="G218" s="193"/>
      <c r="H218" s="155"/>
      <c r="I218" s="225"/>
      <c r="J218" s="227"/>
      <c r="K218" s="11" t="s">
        <v>410</v>
      </c>
      <c r="L218" s="12">
        <v>2900.9</v>
      </c>
      <c r="M218" s="17">
        <f t="shared" si="3"/>
        <v>2900.9</v>
      </c>
      <c r="N218" s="146"/>
    </row>
    <row r="219" spans="2:14" ht="12.75" customHeight="1" x14ac:dyDescent="0.2">
      <c r="B219" s="149"/>
      <c r="C219" s="14" t="s">
        <v>332</v>
      </c>
      <c r="D219" s="318"/>
      <c r="E219" s="231"/>
      <c r="F219" s="193"/>
      <c r="G219" s="193"/>
      <c r="H219" s="155"/>
      <c r="I219" s="225"/>
      <c r="J219" s="227"/>
      <c r="K219" s="11" t="s">
        <v>410</v>
      </c>
      <c r="L219" s="12">
        <v>2844.78</v>
      </c>
      <c r="M219" s="17">
        <f t="shared" si="3"/>
        <v>2844.78</v>
      </c>
      <c r="N219" s="146"/>
    </row>
    <row r="220" spans="2:14" ht="12.75" customHeight="1" x14ac:dyDescent="0.2">
      <c r="B220" s="149"/>
      <c r="C220" s="14" t="s">
        <v>333</v>
      </c>
      <c r="D220" s="318"/>
      <c r="E220" s="231"/>
      <c r="F220" s="193"/>
      <c r="G220" s="193"/>
      <c r="H220" s="155"/>
      <c r="I220" s="225"/>
      <c r="J220" s="227"/>
      <c r="K220" s="11" t="s">
        <v>410</v>
      </c>
      <c r="L220" s="12">
        <v>1367.5</v>
      </c>
      <c r="M220" s="17">
        <f t="shared" si="3"/>
        <v>1367.5</v>
      </c>
      <c r="N220" s="146"/>
    </row>
    <row r="221" spans="2:14" ht="12.75" customHeight="1" x14ac:dyDescent="0.2">
      <c r="B221" s="149"/>
      <c r="C221" s="14" t="s">
        <v>334</v>
      </c>
      <c r="D221" s="318"/>
      <c r="E221" s="231"/>
      <c r="F221" s="193"/>
      <c r="G221" s="193"/>
      <c r="H221" s="155"/>
      <c r="I221" s="225"/>
      <c r="J221" s="227"/>
      <c r="K221" s="11" t="s">
        <v>410</v>
      </c>
      <c r="L221" s="12">
        <v>2474.34</v>
      </c>
      <c r="M221" s="17">
        <f t="shared" si="3"/>
        <v>2474.34</v>
      </c>
      <c r="N221" s="146"/>
    </row>
    <row r="222" spans="2:14" ht="12.75" customHeight="1" x14ac:dyDescent="0.2">
      <c r="B222" s="149"/>
      <c r="C222" s="14" t="s">
        <v>335</v>
      </c>
      <c r="D222" s="318"/>
      <c r="E222" s="231"/>
      <c r="F222" s="193"/>
      <c r="G222" s="193"/>
      <c r="H222" s="155"/>
      <c r="I222" s="225"/>
      <c r="J222" s="227"/>
      <c r="K222" s="11" t="s">
        <v>410</v>
      </c>
      <c r="L222" s="12">
        <v>1643.66</v>
      </c>
      <c r="M222" s="17">
        <f t="shared" si="3"/>
        <v>1643.66</v>
      </c>
      <c r="N222" s="146"/>
    </row>
    <row r="223" spans="2:14" ht="12.75" customHeight="1" x14ac:dyDescent="0.2">
      <c r="B223" s="149"/>
      <c r="C223" s="14" t="s">
        <v>336</v>
      </c>
      <c r="D223" s="318"/>
      <c r="E223" s="231"/>
      <c r="F223" s="193"/>
      <c r="G223" s="193"/>
      <c r="H223" s="155"/>
      <c r="I223" s="225"/>
      <c r="J223" s="227"/>
      <c r="K223" s="11" t="s">
        <v>410</v>
      </c>
      <c r="L223" s="12">
        <v>1412.31</v>
      </c>
      <c r="M223" s="17">
        <f t="shared" si="3"/>
        <v>1412.31</v>
      </c>
      <c r="N223" s="146"/>
    </row>
    <row r="224" spans="2:14" ht="12.75" customHeight="1" x14ac:dyDescent="0.2">
      <c r="B224" s="149"/>
      <c r="C224" s="14" t="s">
        <v>337</v>
      </c>
      <c r="D224" s="318"/>
      <c r="E224" s="231"/>
      <c r="F224" s="193"/>
      <c r="G224" s="193"/>
      <c r="H224" s="155"/>
      <c r="I224" s="225"/>
      <c r="J224" s="227"/>
      <c r="K224" s="11" t="s">
        <v>410</v>
      </c>
      <c r="L224" s="12">
        <v>2920.95</v>
      </c>
      <c r="M224" s="17">
        <f t="shared" si="3"/>
        <v>2920.95</v>
      </c>
      <c r="N224" s="146"/>
    </row>
    <row r="225" spans="2:14" ht="12.75" customHeight="1" x14ac:dyDescent="0.2">
      <c r="B225" s="149"/>
      <c r="C225" s="14" t="s">
        <v>338</v>
      </c>
      <c r="D225" s="318"/>
      <c r="E225" s="231"/>
      <c r="F225" s="193"/>
      <c r="G225" s="193"/>
      <c r="H225" s="155"/>
      <c r="I225" s="225"/>
      <c r="J225" s="227"/>
      <c r="K225" s="11" t="s">
        <v>410</v>
      </c>
      <c r="L225" s="12">
        <v>1145.22</v>
      </c>
      <c r="M225" s="17">
        <f t="shared" si="3"/>
        <v>1145.22</v>
      </c>
      <c r="N225" s="146"/>
    </row>
    <row r="226" spans="2:14" ht="12.75" customHeight="1" x14ac:dyDescent="0.2">
      <c r="B226" s="149"/>
      <c r="C226" s="14" t="s">
        <v>339</v>
      </c>
      <c r="D226" s="318"/>
      <c r="E226" s="231"/>
      <c r="F226" s="193"/>
      <c r="G226" s="193"/>
      <c r="H226" s="155"/>
      <c r="I226" s="225"/>
      <c r="J226" s="227"/>
      <c r="K226" s="11" t="s">
        <v>410</v>
      </c>
      <c r="L226" s="12">
        <v>1794.08</v>
      </c>
      <c r="M226" s="17">
        <f t="shared" si="3"/>
        <v>1794.08</v>
      </c>
      <c r="N226" s="146"/>
    </row>
    <row r="227" spans="2:14" ht="12.75" customHeight="1" x14ac:dyDescent="0.2">
      <c r="B227" s="149"/>
      <c r="C227" s="14" t="s">
        <v>340</v>
      </c>
      <c r="D227" s="318"/>
      <c r="E227" s="231"/>
      <c r="F227" s="193"/>
      <c r="G227" s="193"/>
      <c r="H227" s="155"/>
      <c r="I227" s="225"/>
      <c r="J227" s="227"/>
      <c r="K227" s="11" t="s">
        <v>403</v>
      </c>
      <c r="L227" s="12">
        <v>45.53</v>
      </c>
      <c r="M227" s="17">
        <f t="shared" si="3"/>
        <v>45.53</v>
      </c>
      <c r="N227" s="146"/>
    </row>
    <row r="228" spans="2:14" ht="12.75" customHeight="1" x14ac:dyDescent="0.2">
      <c r="B228" s="149"/>
      <c r="C228" s="14" t="s">
        <v>341</v>
      </c>
      <c r="D228" s="318"/>
      <c r="E228" s="231"/>
      <c r="F228" s="193"/>
      <c r="G228" s="193"/>
      <c r="H228" s="155"/>
      <c r="I228" s="225"/>
      <c r="J228" s="227"/>
      <c r="K228" s="11" t="s">
        <v>403</v>
      </c>
      <c r="L228" s="12">
        <v>0.11</v>
      </c>
      <c r="M228" s="17">
        <f t="shared" si="3"/>
        <v>0.11</v>
      </c>
      <c r="N228" s="146"/>
    </row>
    <row r="229" spans="2:14" ht="12.75" customHeight="1" x14ac:dyDescent="0.2">
      <c r="B229" s="149"/>
      <c r="C229" s="14" t="s">
        <v>342</v>
      </c>
      <c r="D229" s="318"/>
      <c r="E229" s="231"/>
      <c r="F229" s="193"/>
      <c r="G229" s="193"/>
      <c r="H229" s="155"/>
      <c r="I229" s="225"/>
      <c r="J229" s="227"/>
      <c r="K229" s="11" t="s">
        <v>403</v>
      </c>
      <c r="L229" s="12">
        <v>8.69</v>
      </c>
      <c r="M229" s="17">
        <f t="shared" si="3"/>
        <v>8.69</v>
      </c>
      <c r="N229" s="146"/>
    </row>
    <row r="230" spans="2:14" ht="12.75" customHeight="1" x14ac:dyDescent="0.2">
      <c r="B230" s="149"/>
      <c r="C230" s="14" t="s">
        <v>343</v>
      </c>
      <c r="D230" s="318"/>
      <c r="E230" s="231"/>
      <c r="F230" s="193"/>
      <c r="G230" s="193"/>
      <c r="H230" s="155"/>
      <c r="I230" s="225"/>
      <c r="J230" s="227"/>
      <c r="K230" s="11" t="s">
        <v>403</v>
      </c>
      <c r="L230" s="12">
        <v>26.99</v>
      </c>
      <c r="M230" s="17">
        <f t="shared" si="3"/>
        <v>26.99</v>
      </c>
      <c r="N230" s="146"/>
    </row>
    <row r="231" spans="2:14" ht="12.75" customHeight="1" x14ac:dyDescent="0.2">
      <c r="B231" s="149"/>
      <c r="C231" s="14" t="s">
        <v>344</v>
      </c>
      <c r="D231" s="318"/>
      <c r="E231" s="231"/>
      <c r="F231" s="193"/>
      <c r="G231" s="193"/>
      <c r="H231" s="155"/>
      <c r="I231" s="225"/>
      <c r="J231" s="227"/>
      <c r="K231" s="11" t="s">
        <v>403</v>
      </c>
      <c r="L231" s="12">
        <v>10.97</v>
      </c>
      <c r="M231" s="17">
        <f t="shared" si="3"/>
        <v>10.97</v>
      </c>
      <c r="N231" s="146"/>
    </row>
    <row r="232" spans="2:14" ht="12.75" customHeight="1" x14ac:dyDescent="0.2">
      <c r="B232" s="149"/>
      <c r="C232" s="14" t="s">
        <v>345</v>
      </c>
      <c r="D232" s="318"/>
      <c r="E232" s="231"/>
      <c r="F232" s="193"/>
      <c r="G232" s="193"/>
      <c r="H232" s="155"/>
      <c r="I232" s="225"/>
      <c r="J232" s="227"/>
      <c r="K232" s="11" t="s">
        <v>403</v>
      </c>
      <c r="L232" s="12">
        <v>35.380000000000003</v>
      </c>
      <c r="M232" s="17">
        <f t="shared" si="3"/>
        <v>35.380000000000003</v>
      </c>
      <c r="N232" s="146"/>
    </row>
    <row r="233" spans="2:14" ht="12.75" customHeight="1" x14ac:dyDescent="0.2">
      <c r="B233" s="149"/>
      <c r="C233" s="14" t="s">
        <v>346</v>
      </c>
      <c r="D233" s="318"/>
      <c r="E233" s="231"/>
      <c r="F233" s="193"/>
      <c r="G233" s="193"/>
      <c r="H233" s="155"/>
      <c r="I233" s="225"/>
      <c r="J233" s="227"/>
      <c r="K233" s="11" t="s">
        <v>403</v>
      </c>
      <c r="L233" s="12">
        <v>35.590000000000003</v>
      </c>
      <c r="M233" s="17">
        <f t="shared" si="3"/>
        <v>35.590000000000003</v>
      </c>
      <c r="N233" s="146"/>
    </row>
    <row r="234" spans="2:14" ht="12.75" customHeight="1" x14ac:dyDescent="0.2">
      <c r="B234" s="149"/>
      <c r="C234" s="14" t="s">
        <v>347</v>
      </c>
      <c r="D234" s="318"/>
      <c r="E234" s="231"/>
      <c r="F234" s="193"/>
      <c r="G234" s="193"/>
      <c r="H234" s="155"/>
      <c r="I234" s="225"/>
      <c r="J234" s="227"/>
      <c r="K234" s="11" t="s">
        <v>403</v>
      </c>
      <c r="L234" s="12">
        <v>36.74</v>
      </c>
      <c r="M234" s="17">
        <f t="shared" si="3"/>
        <v>36.74</v>
      </c>
      <c r="N234" s="146"/>
    </row>
    <row r="235" spans="2:14" ht="12.75" customHeight="1" x14ac:dyDescent="0.2">
      <c r="B235" s="149"/>
      <c r="C235" s="14" t="s">
        <v>348</v>
      </c>
      <c r="D235" s="318"/>
      <c r="E235" s="231"/>
      <c r="F235" s="193"/>
      <c r="G235" s="193"/>
      <c r="H235" s="155"/>
      <c r="I235" s="225"/>
      <c r="J235" s="227"/>
      <c r="K235" s="11" t="s">
        <v>403</v>
      </c>
      <c r="L235" s="12">
        <v>47.68</v>
      </c>
      <c r="M235" s="17">
        <f t="shared" si="3"/>
        <v>47.68</v>
      </c>
      <c r="N235" s="146"/>
    </row>
    <row r="236" spans="2:14" ht="12.75" customHeight="1" x14ac:dyDescent="0.2">
      <c r="B236" s="149"/>
      <c r="C236" s="14" t="s">
        <v>349</v>
      </c>
      <c r="D236" s="318"/>
      <c r="E236" s="231"/>
      <c r="F236" s="193"/>
      <c r="G236" s="193"/>
      <c r="H236" s="155"/>
      <c r="I236" s="225"/>
      <c r="J236" s="227"/>
      <c r="K236" s="11" t="s">
        <v>403</v>
      </c>
      <c r="L236" s="12">
        <v>57.34</v>
      </c>
      <c r="M236" s="17">
        <f t="shared" si="3"/>
        <v>57.34</v>
      </c>
      <c r="N236" s="146"/>
    </row>
    <row r="237" spans="2:14" ht="13.5" customHeight="1" x14ac:dyDescent="0.2">
      <c r="B237" s="149"/>
      <c r="C237" s="14" t="s">
        <v>350</v>
      </c>
      <c r="D237" s="318"/>
      <c r="E237" s="231"/>
      <c r="F237" s="193"/>
      <c r="G237" s="193"/>
      <c r="H237" s="155"/>
      <c r="I237" s="225"/>
      <c r="J237" s="227"/>
      <c r="K237" s="11" t="s">
        <v>403</v>
      </c>
      <c r="L237" s="12">
        <v>34.93</v>
      </c>
      <c r="M237" s="17">
        <f t="shared" si="3"/>
        <v>34.93</v>
      </c>
      <c r="N237" s="146"/>
    </row>
    <row r="238" spans="2:14" ht="13.5" customHeight="1" x14ac:dyDescent="0.2">
      <c r="B238" s="149"/>
      <c r="C238" s="14" t="s">
        <v>351</v>
      </c>
      <c r="D238" s="318"/>
      <c r="E238" s="231"/>
      <c r="F238" s="193"/>
      <c r="G238" s="193"/>
      <c r="H238" s="155"/>
      <c r="I238" s="225"/>
      <c r="J238" s="227"/>
      <c r="K238" s="11" t="s">
        <v>403</v>
      </c>
      <c r="L238" s="12">
        <v>13.5</v>
      </c>
      <c r="M238" s="17">
        <f t="shared" si="3"/>
        <v>13.5</v>
      </c>
      <c r="N238" s="146"/>
    </row>
    <row r="239" spans="2:14" ht="13.5" customHeight="1" x14ac:dyDescent="0.2">
      <c r="B239" s="149"/>
      <c r="C239" s="14" t="s">
        <v>352</v>
      </c>
      <c r="D239" s="318"/>
      <c r="E239" s="231"/>
      <c r="F239" s="193"/>
      <c r="G239" s="193"/>
      <c r="H239" s="155"/>
      <c r="I239" s="225"/>
      <c r="J239" s="227"/>
      <c r="K239" s="11" t="s">
        <v>411</v>
      </c>
      <c r="L239" s="12">
        <v>31174.43</v>
      </c>
      <c r="M239" s="17">
        <f t="shared" si="3"/>
        <v>31174.43</v>
      </c>
      <c r="N239" s="146"/>
    </row>
    <row r="240" spans="2:14" ht="13.5" customHeight="1" x14ac:dyDescent="0.2">
      <c r="B240" s="149"/>
      <c r="C240" s="14" t="s">
        <v>353</v>
      </c>
      <c r="D240" s="318"/>
      <c r="E240" s="231"/>
      <c r="F240" s="193"/>
      <c r="G240" s="193"/>
      <c r="H240" s="155"/>
      <c r="I240" s="225"/>
      <c r="J240" s="227"/>
      <c r="K240" s="11" t="s">
        <v>409</v>
      </c>
      <c r="L240" s="12">
        <v>14970</v>
      </c>
      <c r="M240" s="17">
        <f t="shared" ref="M240:M273" si="4">L240</f>
        <v>14970</v>
      </c>
      <c r="N240" s="146"/>
    </row>
    <row r="241" spans="2:14" ht="13.5" customHeight="1" x14ac:dyDescent="0.2">
      <c r="B241" s="149"/>
      <c r="C241" s="14" t="s">
        <v>354</v>
      </c>
      <c r="D241" s="318"/>
      <c r="E241" s="231"/>
      <c r="F241" s="193"/>
      <c r="G241" s="193"/>
      <c r="H241" s="155"/>
      <c r="I241" s="225"/>
      <c r="J241" s="227"/>
      <c r="K241" s="11" t="s">
        <v>412</v>
      </c>
      <c r="L241" s="12">
        <v>20102.66</v>
      </c>
      <c r="M241" s="17">
        <f t="shared" si="4"/>
        <v>20102.66</v>
      </c>
      <c r="N241" s="146"/>
    </row>
    <row r="242" spans="2:14" ht="13.5" customHeight="1" x14ac:dyDescent="0.2">
      <c r="B242" s="149"/>
      <c r="C242" s="14" t="s">
        <v>355</v>
      </c>
      <c r="D242" s="318"/>
      <c r="E242" s="231"/>
      <c r="F242" s="193"/>
      <c r="G242" s="193"/>
      <c r="H242" s="155"/>
      <c r="I242" s="225"/>
      <c r="J242" s="227"/>
      <c r="K242" s="11" t="s">
        <v>412</v>
      </c>
      <c r="L242" s="12">
        <v>3320.77</v>
      </c>
      <c r="M242" s="17">
        <f t="shared" si="4"/>
        <v>3320.77</v>
      </c>
      <c r="N242" s="146"/>
    </row>
    <row r="243" spans="2:14" ht="13.5" customHeight="1" x14ac:dyDescent="0.2">
      <c r="B243" s="149"/>
      <c r="C243" s="14" t="s">
        <v>356</v>
      </c>
      <c r="D243" s="318"/>
      <c r="E243" s="231"/>
      <c r="F243" s="193"/>
      <c r="G243" s="193"/>
      <c r="H243" s="155"/>
      <c r="I243" s="225"/>
      <c r="J243" s="227"/>
      <c r="K243" s="11" t="s">
        <v>412</v>
      </c>
      <c r="L243" s="12">
        <v>74.099999999999994</v>
      </c>
      <c r="M243" s="17">
        <f t="shared" si="4"/>
        <v>74.099999999999994</v>
      </c>
      <c r="N243" s="146"/>
    </row>
    <row r="244" spans="2:14" ht="13.5" customHeight="1" x14ac:dyDescent="0.2">
      <c r="B244" s="149"/>
      <c r="C244" s="14" t="s">
        <v>357</v>
      </c>
      <c r="D244" s="318"/>
      <c r="E244" s="231"/>
      <c r="F244" s="193"/>
      <c r="G244" s="193"/>
      <c r="H244" s="155"/>
      <c r="I244" s="225"/>
      <c r="J244" s="227"/>
      <c r="K244" s="11" t="s">
        <v>412</v>
      </c>
      <c r="L244" s="12">
        <v>368</v>
      </c>
      <c r="M244" s="17">
        <f t="shared" si="4"/>
        <v>368</v>
      </c>
      <c r="N244" s="146"/>
    </row>
    <row r="245" spans="2:14" ht="13.5" customHeight="1" x14ac:dyDescent="0.2">
      <c r="B245" s="149"/>
      <c r="C245" s="14" t="s">
        <v>358</v>
      </c>
      <c r="D245" s="318"/>
      <c r="E245" s="231"/>
      <c r="F245" s="193"/>
      <c r="G245" s="193"/>
      <c r="H245" s="155"/>
      <c r="I245" s="225"/>
      <c r="J245" s="227"/>
      <c r="K245" s="11" t="s">
        <v>412</v>
      </c>
      <c r="L245" s="12">
        <v>309.39999999999998</v>
      </c>
      <c r="M245" s="17">
        <f t="shared" si="4"/>
        <v>309.39999999999998</v>
      </c>
      <c r="N245" s="146"/>
    </row>
    <row r="246" spans="2:14" ht="13.5" customHeight="1" x14ac:dyDescent="0.2">
      <c r="B246" s="149"/>
      <c r="C246" s="14" t="s">
        <v>359</v>
      </c>
      <c r="D246" s="318"/>
      <c r="E246" s="231"/>
      <c r="F246" s="193"/>
      <c r="G246" s="193"/>
      <c r="H246" s="155"/>
      <c r="I246" s="225"/>
      <c r="J246" s="227"/>
      <c r="K246" s="11" t="s">
        <v>412</v>
      </c>
      <c r="L246" s="12">
        <v>142.80000000000001</v>
      </c>
      <c r="M246" s="17">
        <f t="shared" si="4"/>
        <v>142.80000000000001</v>
      </c>
      <c r="N246" s="146"/>
    </row>
    <row r="247" spans="2:14" ht="13.5" customHeight="1" x14ac:dyDescent="0.2">
      <c r="B247" s="149"/>
      <c r="C247" s="14" t="s">
        <v>360</v>
      </c>
      <c r="D247" s="318"/>
      <c r="E247" s="231"/>
      <c r="F247" s="193"/>
      <c r="G247" s="193"/>
      <c r="H247" s="155"/>
      <c r="I247" s="225"/>
      <c r="J247" s="227"/>
      <c r="K247" s="11" t="s">
        <v>412</v>
      </c>
      <c r="L247" s="12">
        <v>464.8</v>
      </c>
      <c r="M247" s="17">
        <f t="shared" si="4"/>
        <v>464.8</v>
      </c>
      <c r="N247" s="146"/>
    </row>
    <row r="248" spans="2:14" ht="13.5" customHeight="1" x14ac:dyDescent="0.2">
      <c r="B248" s="149"/>
      <c r="C248" s="14" t="s">
        <v>361</v>
      </c>
      <c r="D248" s="318"/>
      <c r="E248" s="231"/>
      <c r="F248" s="193"/>
      <c r="G248" s="193"/>
      <c r="H248" s="155"/>
      <c r="I248" s="225"/>
      <c r="J248" s="227"/>
      <c r="K248" s="11" t="s">
        <v>403</v>
      </c>
      <c r="L248" s="12">
        <v>4076.81</v>
      </c>
      <c r="M248" s="17">
        <f t="shared" si="4"/>
        <v>4076.81</v>
      </c>
      <c r="N248" s="146"/>
    </row>
    <row r="249" spans="2:14" ht="13.5" customHeight="1" x14ac:dyDescent="0.2">
      <c r="B249" s="149"/>
      <c r="C249" s="14" t="s">
        <v>362</v>
      </c>
      <c r="D249" s="318"/>
      <c r="E249" s="231"/>
      <c r="F249" s="193"/>
      <c r="G249" s="193"/>
      <c r="H249" s="155"/>
      <c r="I249" s="225"/>
      <c r="J249" s="227"/>
      <c r="K249" s="11" t="s">
        <v>403</v>
      </c>
      <c r="L249" s="12">
        <v>702.62</v>
      </c>
      <c r="M249" s="17">
        <f t="shared" si="4"/>
        <v>702.62</v>
      </c>
      <c r="N249" s="146"/>
    </row>
    <row r="250" spans="2:14" ht="13.5" customHeight="1" x14ac:dyDescent="0.2">
      <c r="B250" s="149"/>
      <c r="C250" s="14" t="s">
        <v>363</v>
      </c>
      <c r="D250" s="318"/>
      <c r="E250" s="231"/>
      <c r="F250" s="193"/>
      <c r="G250" s="193"/>
      <c r="H250" s="155"/>
      <c r="I250" s="225"/>
      <c r="J250" s="227"/>
      <c r="K250" s="11" t="s">
        <v>403</v>
      </c>
      <c r="L250" s="12">
        <v>76.09</v>
      </c>
      <c r="M250" s="17">
        <f t="shared" si="4"/>
        <v>76.09</v>
      </c>
      <c r="N250" s="146"/>
    </row>
    <row r="251" spans="2:14" ht="13.5" customHeight="1" x14ac:dyDescent="0.2">
      <c r="B251" s="149"/>
      <c r="C251" s="14" t="s">
        <v>364</v>
      </c>
      <c r="D251" s="318"/>
      <c r="E251" s="231"/>
      <c r="F251" s="193"/>
      <c r="G251" s="193"/>
      <c r="H251" s="155"/>
      <c r="I251" s="225"/>
      <c r="J251" s="227"/>
      <c r="K251" s="11" t="s">
        <v>403</v>
      </c>
      <c r="L251" s="12">
        <v>74.38</v>
      </c>
      <c r="M251" s="17">
        <f t="shared" si="4"/>
        <v>74.38</v>
      </c>
      <c r="N251" s="146"/>
    </row>
    <row r="252" spans="2:14" ht="13.5" customHeight="1" x14ac:dyDescent="0.2">
      <c r="B252" s="149"/>
      <c r="C252" s="14" t="s">
        <v>365</v>
      </c>
      <c r="D252" s="318"/>
      <c r="E252" s="231"/>
      <c r="F252" s="193"/>
      <c r="G252" s="193"/>
      <c r="H252" s="155"/>
      <c r="I252" s="225"/>
      <c r="J252" s="227"/>
      <c r="K252" s="11" t="s">
        <v>403</v>
      </c>
      <c r="L252" s="12">
        <v>94.14</v>
      </c>
      <c r="M252" s="17">
        <f t="shared" si="4"/>
        <v>94.14</v>
      </c>
      <c r="N252" s="146"/>
    </row>
    <row r="253" spans="2:14" ht="13.5" customHeight="1" x14ac:dyDescent="0.2">
      <c r="B253" s="149"/>
      <c r="C253" s="14" t="s">
        <v>366</v>
      </c>
      <c r="D253" s="318"/>
      <c r="E253" s="231"/>
      <c r="F253" s="193"/>
      <c r="G253" s="193"/>
      <c r="H253" s="155"/>
      <c r="I253" s="225"/>
      <c r="J253" s="227"/>
      <c r="K253" s="11" t="s">
        <v>403</v>
      </c>
      <c r="L253" s="12">
        <v>89.02</v>
      </c>
      <c r="M253" s="17">
        <f t="shared" si="4"/>
        <v>89.02</v>
      </c>
      <c r="N253" s="146"/>
    </row>
    <row r="254" spans="2:14" ht="13.5" customHeight="1" x14ac:dyDescent="0.2">
      <c r="B254" s="149"/>
      <c r="C254" s="14" t="s">
        <v>367</v>
      </c>
      <c r="D254" s="318"/>
      <c r="E254" s="231"/>
      <c r="F254" s="193"/>
      <c r="G254" s="193"/>
      <c r="H254" s="155"/>
      <c r="I254" s="225"/>
      <c r="J254" s="227"/>
      <c r="K254" s="11" t="s">
        <v>403</v>
      </c>
      <c r="L254" s="12">
        <v>93.73</v>
      </c>
      <c r="M254" s="17">
        <f t="shared" si="4"/>
        <v>93.73</v>
      </c>
      <c r="N254" s="146"/>
    </row>
    <row r="255" spans="2:14" ht="13.5" customHeight="1" x14ac:dyDescent="0.2">
      <c r="B255" s="149"/>
      <c r="C255" s="14" t="s">
        <v>368</v>
      </c>
      <c r="D255" s="318"/>
      <c r="E255" s="231"/>
      <c r="F255" s="193"/>
      <c r="G255" s="193"/>
      <c r="H255" s="155"/>
      <c r="I255" s="225"/>
      <c r="J255" s="227"/>
      <c r="K255" s="11" t="s">
        <v>403</v>
      </c>
      <c r="L255" s="12">
        <v>99.91</v>
      </c>
      <c r="M255" s="17">
        <f t="shared" si="4"/>
        <v>99.91</v>
      </c>
      <c r="N255" s="146"/>
    </row>
    <row r="256" spans="2:14" ht="13.5" customHeight="1" x14ac:dyDescent="0.2">
      <c r="B256" s="149"/>
      <c r="C256" s="14" t="s">
        <v>369</v>
      </c>
      <c r="D256" s="318"/>
      <c r="E256" s="231"/>
      <c r="F256" s="193"/>
      <c r="G256" s="193"/>
      <c r="H256" s="155"/>
      <c r="I256" s="225"/>
      <c r="J256" s="227"/>
      <c r="K256" s="11" t="s">
        <v>403</v>
      </c>
      <c r="L256" s="12">
        <v>99.35</v>
      </c>
      <c r="M256" s="17">
        <f t="shared" si="4"/>
        <v>99.35</v>
      </c>
      <c r="N256" s="146"/>
    </row>
    <row r="257" spans="2:14" ht="13.5" customHeight="1" x14ac:dyDescent="0.2">
      <c r="B257" s="149"/>
      <c r="C257" s="14" t="s">
        <v>370</v>
      </c>
      <c r="D257" s="318"/>
      <c r="E257" s="231"/>
      <c r="F257" s="193"/>
      <c r="G257" s="193"/>
      <c r="H257" s="155"/>
      <c r="I257" s="225"/>
      <c r="J257" s="227"/>
      <c r="K257" s="11" t="s">
        <v>403</v>
      </c>
      <c r="L257" s="12">
        <v>87.37</v>
      </c>
      <c r="M257" s="17">
        <f t="shared" si="4"/>
        <v>87.37</v>
      </c>
      <c r="N257" s="146"/>
    </row>
    <row r="258" spans="2:14" ht="13.5" customHeight="1" x14ac:dyDescent="0.2">
      <c r="B258" s="149"/>
      <c r="C258" s="14" t="s">
        <v>371</v>
      </c>
      <c r="D258" s="318"/>
      <c r="E258" s="231"/>
      <c r="F258" s="193"/>
      <c r="G258" s="193"/>
      <c r="H258" s="155"/>
      <c r="I258" s="225"/>
      <c r="J258" s="227"/>
      <c r="K258" s="11" t="s">
        <v>403</v>
      </c>
      <c r="L258" s="12">
        <v>35.1</v>
      </c>
      <c r="M258" s="17">
        <f t="shared" si="4"/>
        <v>35.1</v>
      </c>
      <c r="N258" s="146"/>
    </row>
    <row r="259" spans="2:14" ht="13.5" customHeight="1" x14ac:dyDescent="0.2">
      <c r="B259" s="149"/>
      <c r="C259" s="14" t="s">
        <v>372</v>
      </c>
      <c r="D259" s="318"/>
      <c r="E259" s="231"/>
      <c r="F259" s="193"/>
      <c r="G259" s="193"/>
      <c r="H259" s="155"/>
      <c r="I259" s="225"/>
      <c r="J259" s="227"/>
      <c r="K259" s="11" t="s">
        <v>403</v>
      </c>
      <c r="L259" s="12">
        <v>94.07</v>
      </c>
      <c r="M259" s="17">
        <f t="shared" si="4"/>
        <v>94.07</v>
      </c>
      <c r="N259" s="146"/>
    </row>
    <row r="260" spans="2:14" ht="13.5" customHeight="1" x14ac:dyDescent="0.2">
      <c r="B260" s="149"/>
      <c r="C260" s="14" t="s">
        <v>373</v>
      </c>
      <c r="D260" s="318"/>
      <c r="E260" s="231"/>
      <c r="F260" s="193"/>
      <c r="G260" s="193"/>
      <c r="H260" s="155"/>
      <c r="I260" s="225"/>
      <c r="J260" s="227"/>
      <c r="K260" s="11" t="s">
        <v>403</v>
      </c>
      <c r="L260" s="12">
        <v>83.07</v>
      </c>
      <c r="M260" s="17">
        <f t="shared" si="4"/>
        <v>83.07</v>
      </c>
      <c r="N260" s="146"/>
    </row>
    <row r="261" spans="2:14" ht="13.5" customHeight="1" x14ac:dyDescent="0.2">
      <c r="B261" s="149"/>
      <c r="C261" s="14"/>
      <c r="D261" s="318"/>
      <c r="E261" s="231"/>
      <c r="F261" s="193"/>
      <c r="G261" s="193"/>
      <c r="H261" s="155"/>
      <c r="I261" s="225"/>
      <c r="J261" s="227"/>
      <c r="K261" s="11" t="s">
        <v>403</v>
      </c>
      <c r="L261" s="12">
        <v>82.35</v>
      </c>
      <c r="M261" s="17">
        <f t="shared" si="4"/>
        <v>82.35</v>
      </c>
      <c r="N261" s="146"/>
    </row>
    <row r="262" spans="2:14" ht="13.5" customHeight="1" x14ac:dyDescent="0.2">
      <c r="B262" s="149"/>
      <c r="C262" s="14"/>
      <c r="D262" s="318"/>
      <c r="E262" s="231"/>
      <c r="F262" s="193"/>
      <c r="G262" s="193"/>
      <c r="H262" s="155"/>
      <c r="I262" s="225"/>
      <c r="J262" s="227"/>
      <c r="K262" s="11" t="s">
        <v>403</v>
      </c>
      <c r="L262" s="12">
        <v>88.84</v>
      </c>
      <c r="M262" s="17">
        <f t="shared" si="4"/>
        <v>88.84</v>
      </c>
      <c r="N262" s="146"/>
    </row>
    <row r="263" spans="2:14" ht="13.5" customHeight="1" x14ac:dyDescent="0.2">
      <c r="B263" s="149"/>
      <c r="C263" s="14"/>
      <c r="D263" s="318"/>
      <c r="E263" s="231"/>
      <c r="F263" s="193"/>
      <c r="G263" s="193"/>
      <c r="H263" s="155"/>
      <c r="I263" s="225"/>
      <c r="J263" s="227"/>
      <c r="K263" s="11" t="s">
        <v>404</v>
      </c>
      <c r="L263" s="12">
        <v>2818.13</v>
      </c>
      <c r="M263" s="17">
        <f t="shared" si="4"/>
        <v>2818.13</v>
      </c>
      <c r="N263" s="146"/>
    </row>
    <row r="264" spans="2:14" ht="13.5" customHeight="1" x14ac:dyDescent="0.2">
      <c r="B264" s="149"/>
      <c r="C264" s="14"/>
      <c r="D264" s="318"/>
      <c r="E264" s="231"/>
      <c r="F264" s="193"/>
      <c r="G264" s="193"/>
      <c r="H264" s="155"/>
      <c r="I264" s="225"/>
      <c r="J264" s="227"/>
      <c r="K264" s="11" t="s">
        <v>404</v>
      </c>
      <c r="L264" s="12">
        <v>4.92</v>
      </c>
      <c r="M264" s="17">
        <f t="shared" si="4"/>
        <v>4.92</v>
      </c>
      <c r="N264" s="146"/>
    </row>
    <row r="265" spans="2:14" ht="13.5" customHeight="1" x14ac:dyDescent="0.2">
      <c r="B265" s="149"/>
      <c r="C265" s="14"/>
      <c r="D265" s="318"/>
      <c r="E265" s="231"/>
      <c r="F265" s="193"/>
      <c r="G265" s="193"/>
      <c r="H265" s="155"/>
      <c r="I265" s="225"/>
      <c r="J265" s="227"/>
      <c r="K265" s="11" t="s">
        <v>404</v>
      </c>
      <c r="L265" s="12">
        <v>37.17</v>
      </c>
      <c r="M265" s="17">
        <f t="shared" si="4"/>
        <v>37.17</v>
      </c>
      <c r="N265" s="146"/>
    </row>
    <row r="266" spans="2:14" ht="13.5" customHeight="1" x14ac:dyDescent="0.2">
      <c r="B266" s="149"/>
      <c r="C266" s="14"/>
      <c r="D266" s="318"/>
      <c r="E266" s="231"/>
      <c r="F266" s="193"/>
      <c r="G266" s="193"/>
      <c r="H266" s="155"/>
      <c r="I266" s="225"/>
      <c r="J266" s="227"/>
      <c r="K266" s="11" t="s">
        <v>404</v>
      </c>
      <c r="L266" s="12">
        <v>143.22</v>
      </c>
      <c r="M266" s="17">
        <f t="shared" si="4"/>
        <v>143.22</v>
      </c>
      <c r="N266" s="146"/>
    </row>
    <row r="267" spans="2:14" ht="13.5" customHeight="1" x14ac:dyDescent="0.2">
      <c r="B267" s="149"/>
      <c r="C267" s="14"/>
      <c r="D267" s="318"/>
      <c r="E267" s="231"/>
      <c r="F267" s="193"/>
      <c r="G267" s="193"/>
      <c r="H267" s="155"/>
      <c r="I267" s="225"/>
      <c r="J267" s="227"/>
      <c r="K267" s="11" t="s">
        <v>404</v>
      </c>
      <c r="L267" s="12">
        <v>70.39</v>
      </c>
      <c r="M267" s="17">
        <f t="shared" si="4"/>
        <v>70.39</v>
      </c>
      <c r="N267" s="146"/>
    </row>
    <row r="268" spans="2:14" ht="13.5" customHeight="1" x14ac:dyDescent="0.2">
      <c r="B268" s="149"/>
      <c r="C268" s="14"/>
      <c r="D268" s="318"/>
      <c r="E268" s="231"/>
      <c r="F268" s="193"/>
      <c r="G268" s="193"/>
      <c r="H268" s="155"/>
      <c r="I268" s="225"/>
      <c r="J268" s="227"/>
      <c r="K268" s="11" t="s">
        <v>404</v>
      </c>
      <c r="L268" s="12">
        <v>103.63</v>
      </c>
      <c r="M268" s="17">
        <f t="shared" si="4"/>
        <v>103.63</v>
      </c>
      <c r="N268" s="146"/>
    </row>
    <row r="269" spans="2:14" ht="13.5" customHeight="1" x14ac:dyDescent="0.2">
      <c r="B269" s="149"/>
      <c r="C269" s="14"/>
      <c r="D269" s="318"/>
      <c r="E269" s="231"/>
      <c r="F269" s="193"/>
      <c r="G269" s="193"/>
      <c r="H269" s="155"/>
      <c r="I269" s="225"/>
      <c r="J269" s="227"/>
      <c r="K269" s="11" t="s">
        <v>406</v>
      </c>
      <c r="L269" s="12">
        <v>1383.75</v>
      </c>
      <c r="M269" s="17">
        <f t="shared" si="4"/>
        <v>1383.75</v>
      </c>
      <c r="N269" s="146"/>
    </row>
    <row r="270" spans="2:14" ht="13.5" customHeight="1" x14ac:dyDescent="0.2">
      <c r="B270" s="149"/>
      <c r="C270" s="14"/>
      <c r="D270" s="318"/>
      <c r="E270" s="231"/>
      <c r="F270" s="193"/>
      <c r="G270" s="193"/>
      <c r="H270" s="155"/>
      <c r="I270" s="225"/>
      <c r="J270" s="227"/>
      <c r="K270" s="11" t="s">
        <v>41</v>
      </c>
      <c r="L270" s="12">
        <v>1047543.54</v>
      </c>
      <c r="M270" s="17">
        <f t="shared" si="4"/>
        <v>1047543.54</v>
      </c>
      <c r="N270" s="146"/>
    </row>
    <row r="271" spans="2:14" ht="13.5" customHeight="1" x14ac:dyDescent="0.2">
      <c r="B271" s="149"/>
      <c r="C271" s="14"/>
      <c r="D271" s="318"/>
      <c r="E271" s="231"/>
      <c r="F271" s="193"/>
      <c r="G271" s="193"/>
      <c r="H271" s="155"/>
      <c r="I271" s="225"/>
      <c r="J271" s="227"/>
      <c r="K271" s="11" t="s">
        <v>413</v>
      </c>
      <c r="L271" s="12">
        <v>306.2</v>
      </c>
      <c r="M271" s="17">
        <f t="shared" si="4"/>
        <v>306.2</v>
      </c>
      <c r="N271" s="146"/>
    </row>
    <row r="272" spans="2:14" ht="13.5" customHeight="1" x14ac:dyDescent="0.2">
      <c r="B272" s="149"/>
      <c r="C272" s="14"/>
      <c r="D272" s="318"/>
      <c r="E272" s="231"/>
      <c r="F272" s="193"/>
      <c r="G272" s="193"/>
      <c r="H272" s="155"/>
      <c r="I272" s="225"/>
      <c r="J272" s="227"/>
      <c r="K272" s="11" t="s">
        <v>177</v>
      </c>
      <c r="L272" s="12">
        <v>2087.67</v>
      </c>
      <c r="M272" s="17">
        <f t="shared" si="4"/>
        <v>2087.67</v>
      </c>
      <c r="N272" s="146"/>
    </row>
    <row r="273" spans="2:19" ht="13.5" customHeight="1" thickBot="1" x14ac:dyDescent="0.25">
      <c r="B273" s="149"/>
      <c r="C273" s="14"/>
      <c r="D273" s="318"/>
      <c r="E273" s="231"/>
      <c r="F273" s="193"/>
      <c r="G273" s="193"/>
      <c r="H273" s="155"/>
      <c r="I273" s="225"/>
      <c r="J273" s="227"/>
      <c r="K273" s="11" t="s">
        <v>406</v>
      </c>
      <c r="L273" s="12">
        <v>14.7</v>
      </c>
      <c r="M273" s="17">
        <f t="shared" si="4"/>
        <v>14.7</v>
      </c>
      <c r="N273" s="146"/>
    </row>
    <row r="274" spans="2:19" ht="21" customHeight="1" thickBot="1" x14ac:dyDescent="0.25">
      <c r="B274" s="228" t="s">
        <v>241</v>
      </c>
      <c r="C274" s="229"/>
      <c r="D274" s="229"/>
      <c r="E274" s="229"/>
      <c r="F274" s="229"/>
      <c r="G274" s="229"/>
      <c r="H274" s="229"/>
      <c r="I274" s="229"/>
      <c r="J274" s="229"/>
      <c r="K274" s="230"/>
      <c r="L274" s="64">
        <f>SUM(L5:L273)</f>
        <v>10059260.743000003</v>
      </c>
      <c r="M274" s="64">
        <f>SUM(M5:M273)</f>
        <v>-2.9999998585488186E-3</v>
      </c>
      <c r="N274" s="65">
        <f>SUM(N5:N273)</f>
        <v>-2.9999997932463884E-3</v>
      </c>
    </row>
    <row r="276" spans="2:19" ht="15" customHeight="1" x14ac:dyDescent="0.2">
      <c r="D276" s="329"/>
      <c r="E276" s="330"/>
      <c r="F276" s="330"/>
      <c r="G276" s="330"/>
      <c r="H276" s="330"/>
      <c r="L276" s="220" t="s">
        <v>378</v>
      </c>
      <c r="M276" s="220"/>
      <c r="N276" s="71">
        <f>N18+N26+N47+N59+N174+N79</f>
        <v>3726880.3699999996</v>
      </c>
      <c r="P276" s="144">
        <f>(N276*O278/N278)*100</f>
        <v>11.330841430761653</v>
      </c>
      <c r="Q276" s="73" t="s">
        <v>268</v>
      </c>
    </row>
    <row r="277" spans="2:19" x14ac:dyDescent="0.2">
      <c r="D277" s="331"/>
      <c r="E277" s="332"/>
      <c r="F277" s="333"/>
      <c r="G277" s="333"/>
      <c r="H277" s="334"/>
      <c r="I277" s="140"/>
      <c r="J277" s="141"/>
      <c r="L277" s="220" t="s">
        <v>267</v>
      </c>
      <c r="M277" s="220"/>
      <c r="N277" s="71">
        <f>N15+N19+N32+N51+N63+N85</f>
        <v>-3726880.3729999997</v>
      </c>
      <c r="P277" s="144">
        <f>(N277*O278/N278)*100</f>
        <v>-11.33084143988256</v>
      </c>
      <c r="Q277" s="73" t="s">
        <v>268</v>
      </c>
      <c r="S277" s="5"/>
    </row>
    <row r="278" spans="2:19" ht="12.75" customHeight="1" x14ac:dyDescent="0.2">
      <c r="D278" s="335"/>
      <c r="E278" s="332"/>
      <c r="F278" s="333"/>
      <c r="G278" s="333"/>
      <c r="H278" s="334"/>
      <c r="I278" s="140"/>
      <c r="J278" s="141"/>
      <c r="K278" s="221" t="s">
        <v>269</v>
      </c>
      <c r="L278" s="221"/>
      <c r="M278" s="221"/>
      <c r="N278" s="70">
        <v>32891470.530000001</v>
      </c>
      <c r="O278" s="72">
        <v>1</v>
      </c>
    </row>
    <row r="279" spans="2:19" x14ac:dyDescent="0.2">
      <c r="D279" s="336"/>
      <c r="E279" s="332"/>
      <c r="F279" s="333"/>
      <c r="G279" s="333"/>
      <c r="H279" s="334"/>
      <c r="I279" s="140"/>
      <c r="J279" s="141"/>
      <c r="N279" s="1"/>
    </row>
    <row r="280" spans="2:19" x14ac:dyDescent="0.2">
      <c r="D280" s="329"/>
      <c r="E280" s="333"/>
      <c r="F280" s="333"/>
      <c r="G280" s="333"/>
      <c r="H280" s="329"/>
    </row>
  </sheetData>
  <mergeCells count="108">
    <mergeCell ref="E276:H276"/>
    <mergeCell ref="N174:N273"/>
    <mergeCell ref="B85:B173"/>
    <mergeCell ref="D85:D173"/>
    <mergeCell ref="E85:E173"/>
    <mergeCell ref="F85:F173"/>
    <mergeCell ref="G85:G173"/>
    <mergeCell ref="H85:H173"/>
    <mergeCell ref="I85:I173"/>
    <mergeCell ref="J85:J173"/>
    <mergeCell ref="N85:N173"/>
    <mergeCell ref="B174:B273"/>
    <mergeCell ref="D174:D273"/>
    <mergeCell ref="E174:E273"/>
    <mergeCell ref="F174:F273"/>
    <mergeCell ref="G174:G273"/>
    <mergeCell ref="H174:H273"/>
    <mergeCell ref="E19:E25"/>
    <mergeCell ref="E26:E31"/>
    <mergeCell ref="E32:E46"/>
    <mergeCell ref="I5:I14"/>
    <mergeCell ref="H5:H14"/>
    <mergeCell ref="G79:G84"/>
    <mergeCell ref="L277:M277"/>
    <mergeCell ref="K278:M278"/>
    <mergeCell ref="I15:I17"/>
    <mergeCell ref="I19:I25"/>
    <mergeCell ref="I26:I31"/>
    <mergeCell ref="I32:I46"/>
    <mergeCell ref="I47:I50"/>
    <mergeCell ref="L276:M276"/>
    <mergeCell ref="I174:I273"/>
    <mergeCell ref="J174:J273"/>
    <mergeCell ref="B274:K274"/>
    <mergeCell ref="J32:J46"/>
    <mergeCell ref="B47:B50"/>
    <mergeCell ref="D47:D50"/>
    <mergeCell ref="J47:J50"/>
    <mergeCell ref="N79:N84"/>
    <mergeCell ref="B79:B84"/>
    <mergeCell ref="D79:D84"/>
    <mergeCell ref="H79:H84"/>
    <mergeCell ref="J79:J84"/>
    <mergeCell ref="I79:I84"/>
    <mergeCell ref="F79:F84"/>
    <mergeCell ref="E79:E84"/>
    <mergeCell ref="B63:B78"/>
    <mergeCell ref="D63:D78"/>
    <mergeCell ref="H63:H78"/>
    <mergeCell ref="J63:J78"/>
    <mergeCell ref="N63:N78"/>
    <mergeCell ref="E63:E78"/>
    <mergeCell ref="I63:I78"/>
    <mergeCell ref="F63:F78"/>
    <mergeCell ref="G63:G78"/>
    <mergeCell ref="B59:B62"/>
    <mergeCell ref="D59:D62"/>
    <mergeCell ref="H59:H62"/>
    <mergeCell ref="J59:J62"/>
    <mergeCell ref="N59:N62"/>
    <mergeCell ref="E51:E58"/>
    <mergeCell ref="E59:E62"/>
    <mergeCell ref="I51:I58"/>
    <mergeCell ref="I59:I62"/>
    <mergeCell ref="F51:F58"/>
    <mergeCell ref="G51:G58"/>
    <mergeCell ref="F59:F62"/>
    <mergeCell ref="G59:G62"/>
    <mergeCell ref="B2:N2"/>
    <mergeCell ref="N15:N17"/>
    <mergeCell ref="N19:N25"/>
    <mergeCell ref="N26:N31"/>
    <mergeCell ref="B15:B17"/>
    <mergeCell ref="B19:B25"/>
    <mergeCell ref="B26:B31"/>
    <mergeCell ref="J15:J17"/>
    <mergeCell ref="J19:J25"/>
    <mergeCell ref="J26:J31"/>
    <mergeCell ref="D26:D31"/>
    <mergeCell ref="H26:H31"/>
    <mergeCell ref="H19:H25"/>
    <mergeCell ref="H15:H17"/>
    <mergeCell ref="D19:D25"/>
    <mergeCell ref="D15:D17"/>
    <mergeCell ref="N5:N14"/>
    <mergeCell ref="G15:G17"/>
    <mergeCell ref="F15:F17"/>
    <mergeCell ref="F19:F25"/>
    <mergeCell ref="G19:G25"/>
    <mergeCell ref="F26:F31"/>
    <mergeCell ref="G26:G31"/>
    <mergeCell ref="E15:E17"/>
    <mergeCell ref="N47:N50"/>
    <mergeCell ref="N32:N46"/>
    <mergeCell ref="B32:B46"/>
    <mergeCell ref="D32:D46"/>
    <mergeCell ref="H32:H46"/>
    <mergeCell ref="H47:H50"/>
    <mergeCell ref="B51:B58"/>
    <mergeCell ref="D51:D58"/>
    <mergeCell ref="H51:H58"/>
    <mergeCell ref="J51:J58"/>
    <mergeCell ref="N51:N58"/>
    <mergeCell ref="E47:E50"/>
    <mergeCell ref="F32:F46"/>
    <mergeCell ref="G32:G46"/>
    <mergeCell ref="F47:F50"/>
    <mergeCell ref="G47:G50"/>
  </mergeCells>
  <phoneticPr fontId="2" type="noConversion"/>
  <hyperlinks>
    <hyperlink ref="E5" r:id="rId1" xr:uid="{A4F6CD0C-EC25-40D0-B51E-3E61EE72D142}"/>
    <hyperlink ref="E7" r:id="rId2" xr:uid="{A59B90D9-AC0C-482F-974E-A92A1E4D3A62}"/>
    <hyperlink ref="E8" r:id="rId3" xr:uid="{9156CC8C-36AA-46B6-82DA-8468BDFDFC55}"/>
    <hyperlink ref="E9" r:id="rId4" xr:uid="{95AC0B22-9170-4FA8-8F48-8A802A058237}"/>
    <hyperlink ref="E10" r:id="rId5" xr:uid="{8448D869-6D46-44CB-8C29-DEC1113EB410}"/>
    <hyperlink ref="E11" r:id="rId6" xr:uid="{23B5D312-7EFE-4FB8-BC49-9A6DB5C18387}"/>
    <hyperlink ref="E12" r:id="rId7" xr:uid="{160AE418-9102-4A29-9F16-74CEF3679765}"/>
    <hyperlink ref="E15" r:id="rId8" xr:uid="{2D7A28C4-16EE-4B51-8D2B-A7182F00EE74}"/>
    <hyperlink ref="E18" r:id="rId9" xr:uid="{80F59FAF-3A9F-4EBF-82D6-B3CBA112180F}"/>
    <hyperlink ref="E6" r:id="rId10" xr:uid="{3BB9D054-74FB-42EC-8717-19A3F3AE799B}"/>
    <hyperlink ref="E47" r:id="rId11" xr:uid="{F03C3B1E-A992-4419-81EC-ADA19248541D}"/>
    <hyperlink ref="E32" r:id="rId12" xr:uid="{68C10043-11D9-4096-900C-84DD2EECC9CA}"/>
    <hyperlink ref="E26" r:id="rId13" xr:uid="{748958BB-3C64-481A-9E2F-1DDD5D901F3F}"/>
    <hyperlink ref="E19" r:id="rId14" xr:uid="{43A1726C-5E64-4933-B63F-304EF8EA9B95}"/>
    <hyperlink ref="E51" r:id="rId15" xr:uid="{BE20781A-B74A-44DB-85BF-935F8AF486B5}"/>
    <hyperlink ref="E63" r:id="rId16" xr:uid="{D03D0C01-2288-45B7-8289-B7FE12A2B023}"/>
    <hyperlink ref="E13" r:id="rId17" xr:uid="{87EB7050-1EE8-40D7-BFE9-66E6F88EA255}"/>
    <hyperlink ref="E14" r:id="rId18" xr:uid="{6E890B17-8162-4B22-8B77-A3ABDA47A544}"/>
    <hyperlink ref="E59" r:id="rId19" xr:uid="{E9C2269D-48A6-4EB9-A8F8-6B78E8192DE7}"/>
    <hyperlink ref="E79" r:id="rId20" xr:uid="{A60C795A-17D7-46ED-A006-014385E526D0}"/>
  </hyperlinks>
  <pageMargins left="0.511811024" right="0.511811024" top="0.78740157499999996" bottom="0.78740157499999996" header="0.31496062000000002" footer="0.31496062000000002"/>
  <pageSetup paperSize="9" orientation="portrait" r:id="rId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3876-AEC9-401D-9286-7C349AA688A0}">
  <dimension ref="B1:N33"/>
  <sheetViews>
    <sheetView zoomScale="90" zoomScaleNormal="90" workbookViewId="0">
      <pane ySplit="4" topLeftCell="A5" activePane="bottomLeft" state="frozen"/>
      <selection pane="bottomLeft" activeCell="B38" sqref="B38"/>
    </sheetView>
  </sheetViews>
  <sheetFormatPr defaultRowHeight="12.75" x14ac:dyDescent="0.2"/>
  <cols>
    <col min="1" max="1" width="0.5703125" style="1" customWidth="1"/>
    <col min="2" max="2" width="10.140625" style="1" bestFit="1" customWidth="1"/>
    <col min="3" max="3" width="7.5703125" style="1" hidden="1" customWidth="1"/>
    <col min="4" max="4" width="17.7109375" style="1" customWidth="1"/>
    <col min="5" max="5" width="46.85546875" style="130" customWidth="1"/>
    <col min="6" max="6" width="14" style="18" hidden="1" customWidth="1"/>
    <col min="7" max="7" width="8" style="18" hidden="1" customWidth="1"/>
    <col min="8" max="8" width="13" style="1" customWidth="1"/>
    <col min="9" max="9" width="11.42578125" style="1" customWidth="1"/>
    <col min="10" max="10" width="71.7109375" style="1" customWidth="1"/>
    <col min="11" max="11" width="12.5703125" style="3" customWidth="1"/>
    <col min="12" max="12" width="64.140625" style="1" customWidth="1"/>
    <col min="13" max="13" width="14.5703125" style="3" bestFit="1" customWidth="1"/>
    <col min="14" max="14" width="11.28515625" style="1" bestFit="1" customWidth="1"/>
    <col min="15" max="16384" width="9.140625" style="1"/>
  </cols>
  <sheetData>
    <row r="1" spans="2:13" ht="7.5" customHeight="1" thickBot="1" x14ac:dyDescent="0.25"/>
    <row r="2" spans="2:13" ht="13.5" thickBot="1" x14ac:dyDescent="0.25">
      <c r="B2" s="263" t="s">
        <v>57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5"/>
    </row>
    <row r="3" spans="2:13" ht="4.5" customHeight="1" thickBot="1" x14ac:dyDescent="0.25"/>
    <row r="4" spans="2:13" ht="52.5" customHeight="1" x14ac:dyDescent="0.2">
      <c r="B4" s="19" t="s">
        <v>3</v>
      </c>
      <c r="C4" s="20" t="s">
        <v>36</v>
      </c>
      <c r="D4" s="19" t="s">
        <v>37</v>
      </c>
      <c r="E4" s="60" t="s">
        <v>231</v>
      </c>
      <c r="F4" s="60" t="s">
        <v>279</v>
      </c>
      <c r="G4" s="60" t="s">
        <v>265</v>
      </c>
      <c r="H4" s="61" t="s">
        <v>58</v>
      </c>
      <c r="I4" s="61" t="s">
        <v>282</v>
      </c>
      <c r="J4" s="21" t="s">
        <v>29</v>
      </c>
      <c r="K4" s="22" t="s">
        <v>0</v>
      </c>
      <c r="L4" s="23" t="s">
        <v>30</v>
      </c>
      <c r="M4" s="24" t="s">
        <v>0</v>
      </c>
    </row>
    <row r="5" spans="2:13" x14ac:dyDescent="0.2">
      <c r="B5" s="238">
        <v>44652</v>
      </c>
      <c r="C5" s="269" t="s">
        <v>31</v>
      </c>
      <c r="D5" s="276" t="s">
        <v>38</v>
      </c>
      <c r="E5" s="279" t="s">
        <v>250</v>
      </c>
      <c r="F5" s="295" t="s">
        <v>284</v>
      </c>
      <c r="G5" s="282"/>
      <c r="H5" s="266" t="s">
        <v>59</v>
      </c>
      <c r="I5" s="289">
        <v>44713</v>
      </c>
      <c r="J5" s="25" t="s">
        <v>26</v>
      </c>
      <c r="K5" s="26">
        <v>-22000</v>
      </c>
      <c r="L5" s="234" t="s">
        <v>28</v>
      </c>
      <c r="M5" s="273">
        <v>76740</v>
      </c>
    </row>
    <row r="6" spans="2:13" x14ac:dyDescent="0.2">
      <c r="B6" s="149"/>
      <c r="C6" s="270"/>
      <c r="D6" s="277"/>
      <c r="E6" s="280"/>
      <c r="F6" s="296"/>
      <c r="G6" s="282"/>
      <c r="H6" s="267"/>
      <c r="I6" s="225"/>
      <c r="J6" s="27" t="s">
        <v>27</v>
      </c>
      <c r="K6" s="28">
        <v>-22740</v>
      </c>
      <c r="L6" s="272"/>
      <c r="M6" s="274"/>
    </row>
    <row r="7" spans="2:13" x14ac:dyDescent="0.2">
      <c r="B7" s="239"/>
      <c r="C7" s="271"/>
      <c r="D7" s="278"/>
      <c r="E7" s="281"/>
      <c r="F7" s="297"/>
      <c r="G7" s="282"/>
      <c r="H7" s="267"/>
      <c r="I7" s="225"/>
      <c r="J7" s="29" t="s">
        <v>17</v>
      </c>
      <c r="K7" s="30">
        <v>-32000</v>
      </c>
      <c r="L7" s="235"/>
      <c r="M7" s="275"/>
    </row>
    <row r="8" spans="2:13" x14ac:dyDescent="0.2">
      <c r="B8" s="8">
        <v>44669</v>
      </c>
      <c r="C8" s="31" t="s">
        <v>34</v>
      </c>
      <c r="D8" s="32" t="s">
        <v>39</v>
      </c>
      <c r="E8" s="131" t="s">
        <v>251</v>
      </c>
      <c r="F8" s="126" t="s">
        <v>284</v>
      </c>
      <c r="G8" s="129"/>
      <c r="H8" s="267"/>
      <c r="I8" s="225"/>
      <c r="J8" s="29" t="s">
        <v>32</v>
      </c>
      <c r="K8" s="30">
        <v>-100000</v>
      </c>
      <c r="L8" s="33" t="s">
        <v>33</v>
      </c>
      <c r="M8" s="34">
        <v>100000</v>
      </c>
    </row>
    <row r="9" spans="2:13" ht="15" customHeight="1" x14ac:dyDescent="0.2">
      <c r="B9" s="8">
        <v>44609</v>
      </c>
      <c r="C9" s="9" t="s">
        <v>35</v>
      </c>
      <c r="D9" s="35" t="s">
        <v>40</v>
      </c>
      <c r="E9" s="132" t="s">
        <v>237</v>
      </c>
      <c r="F9" s="126" t="s">
        <v>284</v>
      </c>
      <c r="G9" s="127" t="s">
        <v>266</v>
      </c>
      <c r="H9" s="267"/>
      <c r="I9" s="225"/>
      <c r="J9" s="29" t="s">
        <v>41</v>
      </c>
      <c r="K9" s="30">
        <v>-14350</v>
      </c>
      <c r="L9" s="33" t="s">
        <v>42</v>
      </c>
      <c r="M9" s="34">
        <v>14350</v>
      </c>
    </row>
    <row r="10" spans="2:13" x14ac:dyDescent="0.2">
      <c r="B10" s="8">
        <v>44645</v>
      </c>
      <c r="C10" s="9" t="s">
        <v>43</v>
      </c>
      <c r="D10" s="35" t="s">
        <v>40</v>
      </c>
      <c r="E10" s="132" t="s">
        <v>237</v>
      </c>
      <c r="F10" s="126" t="s">
        <v>284</v>
      </c>
      <c r="G10" s="127" t="s">
        <v>266</v>
      </c>
      <c r="H10" s="267"/>
      <c r="I10" s="225"/>
      <c r="J10" s="29" t="s">
        <v>41</v>
      </c>
      <c r="K10" s="30">
        <v>-600000</v>
      </c>
      <c r="L10" s="33" t="s">
        <v>20</v>
      </c>
      <c r="M10" s="34">
        <v>600000</v>
      </c>
    </row>
    <row r="11" spans="2:13" x14ac:dyDescent="0.2">
      <c r="B11" s="8">
        <v>44679</v>
      </c>
      <c r="C11" s="9" t="s">
        <v>44</v>
      </c>
      <c r="D11" s="35" t="s">
        <v>40</v>
      </c>
      <c r="E11" s="132" t="s">
        <v>237</v>
      </c>
      <c r="F11" s="126" t="s">
        <v>284</v>
      </c>
      <c r="G11" s="127" t="s">
        <v>266</v>
      </c>
      <c r="H11" s="268"/>
      <c r="I11" s="290"/>
      <c r="J11" s="29" t="s">
        <v>41</v>
      </c>
      <c r="K11" s="30">
        <v>-150000</v>
      </c>
      <c r="L11" s="33" t="s">
        <v>20</v>
      </c>
      <c r="M11" s="34">
        <v>150000</v>
      </c>
    </row>
    <row r="12" spans="2:13" ht="15" customHeight="1" x14ac:dyDescent="0.2">
      <c r="B12" s="238">
        <v>44727</v>
      </c>
      <c r="C12" s="240" t="s">
        <v>46</v>
      </c>
      <c r="D12" s="257" t="s">
        <v>47</v>
      </c>
      <c r="E12" s="250" t="s">
        <v>252</v>
      </c>
      <c r="F12" s="298" t="s">
        <v>284</v>
      </c>
      <c r="G12" s="283"/>
      <c r="H12" s="248" t="s">
        <v>60</v>
      </c>
      <c r="I12" s="289">
        <v>44735</v>
      </c>
      <c r="J12" s="260" t="s">
        <v>41</v>
      </c>
      <c r="K12" s="254">
        <v>-157796.1</v>
      </c>
      <c r="L12" s="38" t="s">
        <v>48</v>
      </c>
      <c r="M12" s="39">
        <f>724.47+610.6+587.13+610.78+28731.9+667.67+516.88+321.31+513.37+615.8+525.98+558.68+686.55+547.02+684.54+644.29</f>
        <v>37546.970000000008</v>
      </c>
    </row>
    <row r="13" spans="2:13" x14ac:dyDescent="0.2">
      <c r="B13" s="149"/>
      <c r="C13" s="241"/>
      <c r="D13" s="258"/>
      <c r="E13" s="253"/>
      <c r="F13" s="299"/>
      <c r="G13" s="284"/>
      <c r="H13" s="246"/>
      <c r="I13" s="291"/>
      <c r="J13" s="261"/>
      <c r="K13" s="255"/>
      <c r="L13" s="38" t="s">
        <v>49</v>
      </c>
      <c r="M13" s="39">
        <f>6905.47+7089.69+9161.61+8778.53+5393.1+6706.09+6388.75+6688.02+8555.93+7391.12+7606.61+7984.21</f>
        <v>88649.13</v>
      </c>
    </row>
    <row r="14" spans="2:13" x14ac:dyDescent="0.2">
      <c r="B14" s="239"/>
      <c r="C14" s="242"/>
      <c r="D14" s="259"/>
      <c r="E14" s="251"/>
      <c r="F14" s="300"/>
      <c r="G14" s="285"/>
      <c r="H14" s="247"/>
      <c r="I14" s="292"/>
      <c r="J14" s="262"/>
      <c r="K14" s="256"/>
      <c r="L14" s="33" t="s">
        <v>50</v>
      </c>
      <c r="M14" s="34">
        <f>1900+1800+2000+1600+1600+2000+1800+1600+1800+1600+4000+1700+1900+1600+1500+1600+1600</f>
        <v>31600</v>
      </c>
    </row>
    <row r="15" spans="2:13" x14ac:dyDescent="0.2">
      <c r="B15" s="8">
        <v>44742</v>
      </c>
      <c r="C15" s="9" t="s">
        <v>53</v>
      </c>
      <c r="D15" s="43" t="s">
        <v>51</v>
      </c>
      <c r="E15" s="133" t="s">
        <v>253</v>
      </c>
      <c r="F15" s="128" t="s">
        <v>284</v>
      </c>
      <c r="G15" s="134"/>
      <c r="H15" s="62" t="s">
        <v>61</v>
      </c>
      <c r="I15" s="97">
        <v>44747</v>
      </c>
      <c r="J15" s="29" t="s">
        <v>41</v>
      </c>
      <c r="K15" s="30">
        <v>-350962.66</v>
      </c>
      <c r="L15" s="33" t="s">
        <v>52</v>
      </c>
      <c r="M15" s="34">
        <v>350962.66</v>
      </c>
    </row>
    <row r="16" spans="2:13" x14ac:dyDescent="0.2">
      <c r="B16" s="8">
        <v>44791</v>
      </c>
      <c r="C16" s="9" t="s">
        <v>62</v>
      </c>
      <c r="D16" s="43" t="s">
        <v>56</v>
      </c>
      <c r="E16" s="133" t="s">
        <v>254</v>
      </c>
      <c r="F16" s="128" t="s">
        <v>284</v>
      </c>
      <c r="G16" s="134"/>
      <c r="H16" s="63" t="s">
        <v>112</v>
      </c>
      <c r="I16" s="119">
        <v>44798</v>
      </c>
      <c r="J16" s="45" t="s">
        <v>54</v>
      </c>
      <c r="K16" s="46">
        <v>-4000</v>
      </c>
      <c r="L16" s="47" t="s">
        <v>55</v>
      </c>
      <c r="M16" s="48">
        <v>4000</v>
      </c>
    </row>
    <row r="17" spans="2:13" x14ac:dyDescent="0.2">
      <c r="B17" s="8">
        <v>44803</v>
      </c>
      <c r="C17" s="9" t="s">
        <v>108</v>
      </c>
      <c r="D17" s="43" t="s">
        <v>109</v>
      </c>
      <c r="E17" s="133" t="s">
        <v>255</v>
      </c>
      <c r="F17" s="128" t="s">
        <v>284</v>
      </c>
      <c r="G17" s="134"/>
      <c r="H17" s="63" t="s">
        <v>113</v>
      </c>
      <c r="I17" s="119">
        <v>44806</v>
      </c>
      <c r="J17" s="45" t="s">
        <v>110</v>
      </c>
      <c r="K17" s="46">
        <v>-87931.32</v>
      </c>
      <c r="L17" s="47" t="s">
        <v>111</v>
      </c>
      <c r="M17" s="48">
        <v>87931.32</v>
      </c>
    </row>
    <row r="18" spans="2:13" x14ac:dyDescent="0.2">
      <c r="B18" s="8">
        <v>44806</v>
      </c>
      <c r="C18" s="31" t="s">
        <v>94</v>
      </c>
      <c r="D18" s="43" t="s">
        <v>162</v>
      </c>
      <c r="E18" s="133" t="s">
        <v>256</v>
      </c>
      <c r="F18" s="128" t="s">
        <v>284</v>
      </c>
      <c r="G18" s="134"/>
      <c r="H18" s="63" t="s">
        <v>163</v>
      </c>
      <c r="I18" s="119">
        <v>44869</v>
      </c>
      <c r="J18" s="29" t="s">
        <v>41</v>
      </c>
      <c r="K18" s="46">
        <v>-47000</v>
      </c>
      <c r="L18" s="47" t="s">
        <v>152</v>
      </c>
      <c r="M18" s="48">
        <v>47000</v>
      </c>
    </row>
    <row r="19" spans="2:13" x14ac:dyDescent="0.2">
      <c r="B19" s="8">
        <v>44831</v>
      </c>
      <c r="C19" s="9" t="s">
        <v>92</v>
      </c>
      <c r="D19" s="43" t="s">
        <v>158</v>
      </c>
      <c r="E19" s="133" t="s">
        <v>257</v>
      </c>
      <c r="F19" s="128" t="s">
        <v>284</v>
      </c>
      <c r="G19" s="134"/>
      <c r="H19" s="62" t="s">
        <v>160</v>
      </c>
      <c r="I19" s="97">
        <v>44854</v>
      </c>
      <c r="J19" s="29" t="s">
        <v>41</v>
      </c>
      <c r="K19" s="46">
        <v>-187382.76</v>
      </c>
      <c r="L19" s="47" t="s">
        <v>155</v>
      </c>
      <c r="M19" s="48">
        <v>187382.76</v>
      </c>
    </row>
    <row r="20" spans="2:13" ht="15" customHeight="1" x14ac:dyDescent="0.2">
      <c r="B20" s="238">
        <v>44852</v>
      </c>
      <c r="C20" s="240" t="s">
        <v>93</v>
      </c>
      <c r="D20" s="257" t="s">
        <v>159</v>
      </c>
      <c r="E20" s="250" t="s">
        <v>258</v>
      </c>
      <c r="F20" s="298" t="s">
        <v>284</v>
      </c>
      <c r="G20" s="283"/>
      <c r="H20" s="248" t="s">
        <v>161</v>
      </c>
      <c r="I20" s="293">
        <v>44868</v>
      </c>
      <c r="J20" s="260" t="s">
        <v>41</v>
      </c>
      <c r="K20" s="254">
        <v>-171124.5</v>
      </c>
      <c r="L20" s="49" t="s">
        <v>140</v>
      </c>
      <c r="M20" s="50">
        <v>58950</v>
      </c>
    </row>
    <row r="21" spans="2:13" x14ac:dyDescent="0.2">
      <c r="B21" s="149"/>
      <c r="C21" s="241"/>
      <c r="D21" s="258"/>
      <c r="E21" s="253"/>
      <c r="F21" s="299"/>
      <c r="G21" s="284"/>
      <c r="H21" s="246"/>
      <c r="I21" s="294"/>
      <c r="J21" s="261"/>
      <c r="K21" s="255"/>
      <c r="L21" s="38" t="s">
        <v>20</v>
      </c>
      <c r="M21" s="39">
        <v>100000</v>
      </c>
    </row>
    <row r="22" spans="2:13" x14ac:dyDescent="0.2">
      <c r="B22" s="149"/>
      <c r="C22" s="241"/>
      <c r="D22" s="258"/>
      <c r="E22" s="253"/>
      <c r="F22" s="299"/>
      <c r="G22" s="284"/>
      <c r="H22" s="246"/>
      <c r="I22" s="294"/>
      <c r="J22" s="261"/>
      <c r="K22" s="255"/>
      <c r="L22" s="38" t="s">
        <v>156</v>
      </c>
      <c r="M22" s="39">
        <v>2174.5</v>
      </c>
    </row>
    <row r="23" spans="2:13" x14ac:dyDescent="0.2">
      <c r="B23" s="239"/>
      <c r="C23" s="242"/>
      <c r="D23" s="259"/>
      <c r="E23" s="251"/>
      <c r="F23" s="300"/>
      <c r="G23" s="285"/>
      <c r="H23" s="247"/>
      <c r="I23" s="294"/>
      <c r="J23" s="262"/>
      <c r="K23" s="256"/>
      <c r="L23" s="33" t="s">
        <v>157</v>
      </c>
      <c r="M23" s="34">
        <v>10000</v>
      </c>
    </row>
    <row r="24" spans="2:13" x14ac:dyDescent="0.2">
      <c r="B24" s="238">
        <v>44882</v>
      </c>
      <c r="C24" s="240" t="s">
        <v>81</v>
      </c>
      <c r="D24" s="243" t="s">
        <v>194</v>
      </c>
      <c r="E24" s="250" t="s">
        <v>259</v>
      </c>
      <c r="F24" s="298" t="s">
        <v>284</v>
      </c>
      <c r="G24" s="283"/>
      <c r="H24" s="248" t="s">
        <v>195</v>
      </c>
      <c r="I24" s="293">
        <v>44907</v>
      </c>
      <c r="J24" s="36" t="s">
        <v>185</v>
      </c>
      <c r="K24" s="51">
        <v>-30488.21</v>
      </c>
      <c r="L24" s="234" t="s">
        <v>186</v>
      </c>
      <c r="M24" s="236">
        <v>80000</v>
      </c>
    </row>
    <row r="25" spans="2:13" x14ac:dyDescent="0.2">
      <c r="B25" s="239"/>
      <c r="C25" s="242"/>
      <c r="D25" s="244"/>
      <c r="E25" s="251"/>
      <c r="F25" s="300"/>
      <c r="G25" s="285"/>
      <c r="H25" s="249"/>
      <c r="I25" s="293"/>
      <c r="J25" s="41" t="s">
        <v>32</v>
      </c>
      <c r="K25" s="52">
        <v>-49511.79</v>
      </c>
      <c r="L25" s="235"/>
      <c r="M25" s="237"/>
    </row>
    <row r="26" spans="2:13" ht="15" customHeight="1" x14ac:dyDescent="0.2">
      <c r="B26" s="238">
        <v>44889</v>
      </c>
      <c r="C26" s="240" t="s">
        <v>82</v>
      </c>
      <c r="D26" s="243" t="s">
        <v>196</v>
      </c>
      <c r="E26" s="252" t="s">
        <v>260</v>
      </c>
      <c r="F26" s="301" t="s">
        <v>284</v>
      </c>
      <c r="G26" s="286"/>
      <c r="H26" s="245" t="s">
        <v>197</v>
      </c>
      <c r="I26" s="294">
        <v>44907</v>
      </c>
      <c r="J26" s="53" t="s">
        <v>155</v>
      </c>
      <c r="K26" s="37">
        <f>-300-902.4</f>
        <v>-1202.4000000000001</v>
      </c>
      <c r="L26" s="49" t="s">
        <v>193</v>
      </c>
      <c r="M26" s="50">
        <v>56000</v>
      </c>
    </row>
    <row r="27" spans="2:13" x14ac:dyDescent="0.2">
      <c r="B27" s="149"/>
      <c r="C27" s="241"/>
      <c r="D27" s="166"/>
      <c r="E27" s="253"/>
      <c r="F27" s="302"/>
      <c r="G27" s="287"/>
      <c r="H27" s="246"/>
      <c r="I27" s="294"/>
      <c r="J27" s="54" t="s">
        <v>187</v>
      </c>
      <c r="K27" s="40">
        <v>-7000</v>
      </c>
      <c r="L27" s="38" t="s">
        <v>155</v>
      </c>
      <c r="M27" s="39">
        <f>397.44+20408.96+9000+396</f>
        <v>30202.399999999998</v>
      </c>
    </row>
    <row r="28" spans="2:13" x14ac:dyDescent="0.2">
      <c r="B28" s="149"/>
      <c r="C28" s="241"/>
      <c r="D28" s="166"/>
      <c r="E28" s="253"/>
      <c r="F28" s="302"/>
      <c r="G28" s="287"/>
      <c r="H28" s="246"/>
      <c r="I28" s="294"/>
      <c r="J28" s="54" t="s">
        <v>188</v>
      </c>
      <c r="K28" s="40">
        <v>-6000</v>
      </c>
      <c r="L28" s="38" t="s">
        <v>20</v>
      </c>
      <c r="M28" s="39">
        <v>12000</v>
      </c>
    </row>
    <row r="29" spans="2:13" x14ac:dyDescent="0.2">
      <c r="B29" s="149"/>
      <c r="C29" s="241"/>
      <c r="D29" s="166"/>
      <c r="E29" s="253"/>
      <c r="F29" s="302"/>
      <c r="G29" s="287"/>
      <c r="H29" s="246"/>
      <c r="I29" s="294"/>
      <c r="J29" s="54" t="s">
        <v>189</v>
      </c>
      <c r="K29" s="40">
        <v>-12000</v>
      </c>
      <c r="L29" s="55" t="s">
        <v>85</v>
      </c>
      <c r="M29" s="56" t="s">
        <v>85</v>
      </c>
    </row>
    <row r="30" spans="2:13" x14ac:dyDescent="0.2">
      <c r="B30" s="149"/>
      <c r="C30" s="241"/>
      <c r="D30" s="166"/>
      <c r="E30" s="253"/>
      <c r="F30" s="302"/>
      <c r="G30" s="287"/>
      <c r="H30" s="246"/>
      <c r="I30" s="294"/>
      <c r="J30" s="54" t="s">
        <v>190</v>
      </c>
      <c r="K30" s="40">
        <v>-10000</v>
      </c>
      <c r="L30" s="55" t="s">
        <v>85</v>
      </c>
      <c r="M30" s="56" t="s">
        <v>85</v>
      </c>
    </row>
    <row r="31" spans="2:13" x14ac:dyDescent="0.2">
      <c r="B31" s="149"/>
      <c r="C31" s="241"/>
      <c r="D31" s="166"/>
      <c r="E31" s="253"/>
      <c r="F31" s="302"/>
      <c r="G31" s="287"/>
      <c r="H31" s="246"/>
      <c r="I31" s="294"/>
      <c r="J31" s="54" t="s">
        <v>191</v>
      </c>
      <c r="K31" s="40">
        <v>-6000</v>
      </c>
      <c r="L31" s="55" t="s">
        <v>85</v>
      </c>
      <c r="M31" s="56" t="s">
        <v>85</v>
      </c>
    </row>
    <row r="32" spans="2:13" x14ac:dyDescent="0.2">
      <c r="B32" s="239"/>
      <c r="C32" s="242"/>
      <c r="D32" s="244"/>
      <c r="E32" s="251"/>
      <c r="F32" s="303"/>
      <c r="G32" s="288"/>
      <c r="H32" s="247"/>
      <c r="I32" s="294"/>
      <c r="J32" s="57" t="s">
        <v>192</v>
      </c>
      <c r="K32" s="42">
        <v>-56000</v>
      </c>
      <c r="L32" s="44" t="s">
        <v>85</v>
      </c>
      <c r="M32" s="58" t="s">
        <v>85</v>
      </c>
    </row>
    <row r="33" spans="11:14" ht="19.5" customHeight="1" thickBot="1" x14ac:dyDescent="0.25">
      <c r="K33" s="66">
        <f>SUM(K5:K32)</f>
        <v>-2125489.7400000002</v>
      </c>
      <c r="M33" s="67">
        <f>SUM(M5:M32)</f>
        <v>2125489.7400000002</v>
      </c>
      <c r="N33" s="59">
        <f>K33+M33</f>
        <v>0</v>
      </c>
    </row>
  </sheetData>
  <mergeCells count="49">
    <mergeCell ref="F5:F7"/>
    <mergeCell ref="F12:F14"/>
    <mergeCell ref="F20:F23"/>
    <mergeCell ref="F24:F25"/>
    <mergeCell ref="F26:F32"/>
    <mergeCell ref="G12:G14"/>
    <mergeCell ref="G20:G23"/>
    <mergeCell ref="G24:G25"/>
    <mergeCell ref="G26:G32"/>
    <mergeCell ref="I5:I11"/>
    <mergeCell ref="I12:I14"/>
    <mergeCell ref="I20:I23"/>
    <mergeCell ref="I24:I25"/>
    <mergeCell ref="I26:I32"/>
    <mergeCell ref="B2:M2"/>
    <mergeCell ref="H12:H14"/>
    <mergeCell ref="H5:H11"/>
    <mergeCell ref="B5:B7"/>
    <mergeCell ref="C5:C7"/>
    <mergeCell ref="L5:L7"/>
    <mergeCell ref="M5:M7"/>
    <mergeCell ref="D5:D7"/>
    <mergeCell ref="B12:B14"/>
    <mergeCell ref="C12:C14"/>
    <mergeCell ref="D12:D14"/>
    <mergeCell ref="J12:J14"/>
    <mergeCell ref="K12:K14"/>
    <mergeCell ref="E5:E7"/>
    <mergeCell ref="E12:E14"/>
    <mergeCell ref="G5:G7"/>
    <mergeCell ref="K20:K23"/>
    <mergeCell ref="B20:B23"/>
    <mergeCell ref="C20:C23"/>
    <mergeCell ref="D20:D23"/>
    <mergeCell ref="H20:H23"/>
    <mergeCell ref="J20:J23"/>
    <mergeCell ref="E20:E23"/>
    <mergeCell ref="L24:L25"/>
    <mergeCell ref="M24:M25"/>
    <mergeCell ref="B26:B32"/>
    <mergeCell ref="C26:C32"/>
    <mergeCell ref="D26:D32"/>
    <mergeCell ref="H26:H32"/>
    <mergeCell ref="B24:B25"/>
    <mergeCell ref="C24:C25"/>
    <mergeCell ref="D24:D25"/>
    <mergeCell ref="H24:H25"/>
    <mergeCell ref="E24:E25"/>
    <mergeCell ref="E26:E32"/>
  </mergeCells>
  <hyperlinks>
    <hyperlink ref="E5" r:id="rId1" xr:uid="{4D55BC27-AC3C-4BD9-9DB9-B375CD029BE6}"/>
    <hyperlink ref="E8" r:id="rId2" xr:uid="{89A79497-3A5C-46E1-913D-629205102E7B}"/>
    <hyperlink ref="E12" r:id="rId3" xr:uid="{8CE48C60-7540-4AF0-A4C6-9AE4152B5202}"/>
    <hyperlink ref="E26" r:id="rId4" xr:uid="{D83842B1-A575-4EEA-9657-8C2244E1BD25}"/>
    <hyperlink ref="E24" r:id="rId5" xr:uid="{04F81996-2445-4656-B12F-D19CA9985470}"/>
    <hyperlink ref="E20" r:id="rId6" xr:uid="{82BE93C0-604B-4652-9B08-9B573EDC290F}"/>
    <hyperlink ref="E19" r:id="rId7" xr:uid="{84755340-01CB-4B25-8804-E955C9DE3258}"/>
    <hyperlink ref="E18" r:id="rId8" xr:uid="{9BDA6E14-3D75-4C29-B280-D8363BBE2AE7}"/>
    <hyperlink ref="E17" r:id="rId9" xr:uid="{D8B81318-EF4B-424A-BA4B-AE2BA1F7FF90}"/>
    <hyperlink ref="E16" r:id="rId10" xr:uid="{21392346-0AE7-4250-888A-E5AF1DBE869C}"/>
    <hyperlink ref="E15" r:id="rId11" xr:uid="{4E124362-5D70-4BF6-BB82-3268D015D816}"/>
    <hyperlink ref="E9" r:id="rId12" xr:uid="{A7F12694-22CA-42D1-94C2-5A5F3C4490E8}"/>
    <hyperlink ref="E10" r:id="rId13" xr:uid="{D3E3C3D7-FC1E-40CF-BFB0-7845685DF1A1}"/>
  </hyperlinks>
  <pageMargins left="0.511811024" right="0.511811024" top="0.78740157499999996" bottom="0.78740157499999996" header="0.31496062000000002" footer="0.31496062000000002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DIFERENÇA AUDITORIA CFO</vt:lpstr>
      <vt:lpstr>ANULAÇÃO DE SALDO</vt:lpstr>
      <vt:lpstr>REFORMULAÇÕES 2022</vt:lpstr>
      <vt:lpstr>TRANSPOSIÇÕES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Curto</dc:creator>
  <cp:lastModifiedBy>Anne Curto</cp:lastModifiedBy>
  <dcterms:created xsi:type="dcterms:W3CDTF">2022-08-16T17:47:18Z</dcterms:created>
  <dcterms:modified xsi:type="dcterms:W3CDTF">2023-05-17T13:04:19Z</dcterms:modified>
</cp:coreProperties>
</file>