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S:\Dados\Delegacias Regionais\Uberlândia\Projeto Arquitetonico 2019 - Reforma de Salas\"/>
    </mc:Choice>
  </mc:AlternateContent>
  <xr:revisionPtr revIDLastSave="0" documentId="13_ncr:1_{5371BB45-37AC-4EB7-942D-03A5B5B736D9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Orçamento Sintético" sheetId="1" r:id="rId1"/>
    <sheet name="CPU" sheetId="4" r:id="rId2"/>
    <sheet name="Cronograma" sheetId="2" r:id="rId3"/>
    <sheet name="BDI" sheetId="3" r:id="rId4"/>
  </sheets>
  <externalReferences>
    <externalReference r:id="rId5"/>
  </externalReferences>
  <definedNames>
    <definedName name="_xlnm.Print_Area" localSheetId="3">BDI!$A$1:$C$26</definedName>
    <definedName name="_xlnm.Print_Area" localSheetId="1">CPU!$A$1:$J$378</definedName>
    <definedName name="_xlnm.Print_Area" localSheetId="2">Cronograma!$A$1:$L$29</definedName>
    <definedName name="_xlnm.Print_Area" localSheetId="0">'Orçamento Sintético'!$A$1:$K$63</definedName>
    <definedName name="_xlnm.Print_Titles" localSheetId="0">'[1]repeated header'!$4:$4</definedName>
  </definedNames>
  <calcPr calcId="181029"/>
</workbook>
</file>

<file path=xl/calcChain.xml><?xml version="1.0" encoding="utf-8"?>
<calcChain xmlns="http://schemas.openxmlformats.org/spreadsheetml/2006/main">
  <c r="C13" i="3" l="1"/>
  <c r="C19" i="3" s="1"/>
  <c r="C7" i="3"/>
  <c r="C4" i="3"/>
  <c r="C21" i="2"/>
  <c r="C19" i="2"/>
  <c r="C17" i="2"/>
  <c r="C15" i="2"/>
  <c r="C13" i="2"/>
  <c r="C11" i="2"/>
  <c r="C9" i="2"/>
  <c r="C7" i="2"/>
  <c r="C5" i="2"/>
  <c r="H57" i="1"/>
  <c r="H56" i="1"/>
  <c r="H55" i="1"/>
  <c r="H54" i="1"/>
  <c r="H53" i="1"/>
  <c r="H52" i="1"/>
  <c r="H51" i="1"/>
  <c r="H50" i="1"/>
  <c r="H49" i="1"/>
  <c r="H48" i="1" s="1"/>
  <c r="H47" i="1"/>
  <c r="H46" i="1"/>
  <c r="H45" i="1" s="1"/>
  <c r="H44" i="1"/>
  <c r="H43" i="1"/>
  <c r="H42" i="1" s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 s="1"/>
  <c r="H25" i="1"/>
  <c r="H24" i="1"/>
  <c r="H23" i="1"/>
  <c r="H22" i="1"/>
  <c r="H21" i="1"/>
  <c r="H20" i="1"/>
  <c r="H19" i="1"/>
  <c r="H18" i="1"/>
  <c r="H17" i="1"/>
  <c r="H16" i="1"/>
  <c r="H15" i="1" s="1"/>
  <c r="H14" i="1"/>
  <c r="H13" i="1"/>
  <c r="H12" i="1" s="1"/>
  <c r="H11" i="1"/>
  <c r="H10" i="1"/>
  <c r="H8" i="1" s="1"/>
  <c r="H9" i="1"/>
  <c r="H7" i="1"/>
  <c r="H6" i="1"/>
  <c r="H5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7" i="1"/>
  <c r="J47" i="1" s="1"/>
  <c r="I46" i="1"/>
  <c r="J46" i="1" s="1"/>
  <c r="I44" i="1"/>
  <c r="J44" i="1" s="1"/>
  <c r="I43" i="1"/>
  <c r="J43" i="1" s="1"/>
  <c r="J42" i="1" s="1"/>
  <c r="C18" i="2" s="1"/>
  <c r="F18" i="2" s="1"/>
  <c r="I41" i="1"/>
  <c r="J41" i="1" s="1"/>
  <c r="I40" i="1"/>
  <c r="J40" i="1" s="1"/>
  <c r="I39" i="1"/>
  <c r="J39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J15" i="1" s="1"/>
  <c r="C12" i="2" s="1"/>
  <c r="E12" i="2" s="1"/>
  <c r="I14" i="1"/>
  <c r="J14" i="1" s="1"/>
  <c r="I13" i="1"/>
  <c r="J13" i="1" s="1"/>
  <c r="J12" i="1" s="1"/>
  <c r="C10" i="2" s="1"/>
  <c r="D10" i="2" s="1"/>
  <c r="I11" i="1"/>
  <c r="J11" i="1" s="1"/>
  <c r="I10" i="1"/>
  <c r="J10" i="1" s="1"/>
  <c r="I9" i="1"/>
  <c r="J9" i="1" s="1"/>
  <c r="J8" i="1" s="1"/>
  <c r="C8" i="2" s="1"/>
  <c r="D8" i="2" s="1"/>
  <c r="I7" i="1"/>
  <c r="J7" i="1" s="1"/>
  <c r="I6" i="1"/>
  <c r="J6" i="1" s="1"/>
  <c r="J5" i="1" s="1"/>
  <c r="C6" i="2" s="1"/>
  <c r="L6" i="2" s="1"/>
  <c r="J26" i="1" l="1"/>
  <c r="C14" i="2" s="1"/>
  <c r="E14" i="2" s="1"/>
  <c r="J45" i="1"/>
  <c r="C20" i="2" s="1"/>
  <c r="K20" i="2" s="1"/>
  <c r="J38" i="1"/>
  <c r="C16" i="2" s="1"/>
  <c r="J16" i="2" s="1"/>
  <c r="H38" i="1"/>
  <c r="J20" i="2"/>
  <c r="I59" i="1"/>
  <c r="I60" i="1" s="1"/>
  <c r="J48" i="1"/>
  <c r="I20" i="2"/>
  <c r="G20" i="2"/>
  <c r="G14" i="2"/>
  <c r="I16" i="2"/>
  <c r="E18" i="2"/>
  <c r="F14" i="2"/>
  <c r="H14" i="2"/>
  <c r="D12" i="2"/>
  <c r="I6" i="2"/>
  <c r="E6" i="2"/>
  <c r="F6" i="2"/>
  <c r="F24" i="2" s="1"/>
  <c r="J6" i="2"/>
  <c r="G6" i="2"/>
  <c r="K6" i="2"/>
  <c r="D6" i="2"/>
  <c r="H6" i="2"/>
  <c r="K57" i="1" l="1"/>
  <c r="D24" i="2"/>
  <c r="L20" i="2"/>
  <c r="L24" i="2" s="1"/>
  <c r="C22" i="2"/>
  <c r="I61" i="1"/>
  <c r="K27" i="1" s="1"/>
  <c r="E24" i="2"/>
  <c r="H20" i="2"/>
  <c r="H24" i="2" s="1"/>
  <c r="K46" i="1"/>
  <c r="K19" i="1"/>
  <c r="K20" i="1"/>
  <c r="K37" i="1"/>
  <c r="I24" i="2"/>
  <c r="K22" i="2"/>
  <c r="K24" i="2" s="1"/>
  <c r="J22" i="2"/>
  <c r="J24" i="2" s="1"/>
  <c r="D26" i="2"/>
  <c r="G24" i="2"/>
  <c r="H23" i="2" l="1"/>
  <c r="K53" i="1"/>
  <c r="L61" i="1"/>
  <c r="M26" i="2" s="1"/>
  <c r="J23" i="2" s="1"/>
  <c r="K9" i="1"/>
  <c r="K8" i="1" s="1"/>
  <c r="K7" i="1"/>
  <c r="K21" i="1"/>
  <c r="K49" i="1"/>
  <c r="K52" i="1"/>
  <c r="K51" i="1"/>
  <c r="K54" i="1"/>
  <c r="K17" i="1"/>
  <c r="K43" i="1"/>
  <c r="K42" i="1" s="1"/>
  <c r="K47" i="1"/>
  <c r="K45" i="1" s="1"/>
  <c r="K40" i="1"/>
  <c r="K50" i="1"/>
  <c r="K11" i="1"/>
  <c r="K33" i="1"/>
  <c r="K41" i="1"/>
  <c r="K35" i="1"/>
  <c r="K44" i="1"/>
  <c r="K6" i="1"/>
  <c r="K5" i="1" s="1"/>
  <c r="K39" i="1"/>
  <c r="K38" i="1" s="1"/>
  <c r="K29" i="1"/>
  <c r="K32" i="1"/>
  <c r="K31" i="1"/>
  <c r="K18" i="1"/>
  <c r="K24" i="1"/>
  <c r="K28" i="1"/>
  <c r="K22" i="1"/>
  <c r="K34" i="1"/>
  <c r="K55" i="1"/>
  <c r="K16" i="1"/>
  <c r="K23" i="1"/>
  <c r="K30" i="1"/>
  <c r="K10" i="1"/>
  <c r="K14" i="1"/>
  <c r="K13" i="1"/>
  <c r="K25" i="1"/>
  <c r="K15" i="1" s="1"/>
  <c r="K56" i="1"/>
  <c r="K36" i="1"/>
  <c r="E26" i="2"/>
  <c r="F26" i="2" s="1"/>
  <c r="G26" i="2"/>
  <c r="H26" i="2" s="1"/>
  <c r="I26" i="2" s="1"/>
  <c r="J26" i="2" s="1"/>
  <c r="K26" i="2" s="1"/>
  <c r="L26" i="2" s="1"/>
  <c r="G23" i="2"/>
  <c r="K48" i="1" l="1"/>
  <c r="K12" i="1"/>
  <c r="L23" i="2"/>
  <c r="D23" i="2"/>
  <c r="D25" i="2" s="1"/>
  <c r="F23" i="2"/>
  <c r="K23" i="2"/>
  <c r="I23" i="2"/>
  <c r="K26" i="1"/>
  <c r="E23" i="2"/>
  <c r="E25" i="2" s="1"/>
  <c r="F25" i="2" l="1"/>
  <c r="G25" i="2" s="1"/>
  <c r="H25" i="2" s="1"/>
  <c r="I25" i="2" s="1"/>
  <c r="J25" i="2" s="1"/>
  <c r="K25" i="2" s="1"/>
  <c r="L25" i="2" s="1"/>
</calcChain>
</file>

<file path=xl/sharedStrings.xml><?xml version="1.0" encoding="utf-8"?>
<sst xmlns="http://schemas.openxmlformats.org/spreadsheetml/2006/main" count="2199" uniqueCount="512">
  <si>
    <t>Bancos</t>
  </si>
  <si>
    <t>B.D.I.</t>
  </si>
  <si>
    <t>Encargos Sociais</t>
  </si>
  <si>
    <t xml:space="preserve">SINAPI - 11/2020 - Minas Gerais
SICRO3 - 07/2020 - Minas Gerais
SEDOP - 09/2020 - Pará
SETOP - 09/2020 - Minas Gerais
SUDECAP - 10/2020 - Minas Gerais
</t>
  </si>
  <si>
    <t xml:space="preserve"> 29,07%</t>
  </si>
  <si>
    <t>Orçamento Sintética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</si>
  <si>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</si>
  <si>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</si>
  <si>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</si>
  <si>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</si>
  <si>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</si>
  <si>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</si>
  <si>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</si>
  <si>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</si>
  <si>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Peso (%)</t>
  </si>
  <si>
    <t xml:space="preserve"> 1 </t>
  </si>
  <si>
    <t>ADMINISTRAÇÃO</t>
  </si>
  <si>
    <t xml:space="preserve"> 1.1 </t>
  </si>
  <si>
    <t xml:space="preserve"> 100305 </t>
  </si>
  <si>
    <t>SINAPI</t>
  </si>
  <si>
    <t>ENGENHEIRO CIVIL JUNIOR COM ENCARGOS COMPLEMENTARES</t>
  </si>
  <si>
    <t>H</t>
  </si>
  <si>
    <t xml:space="preserve"> 1.2 </t>
  </si>
  <si>
    <t xml:space="preserve"> 90776 </t>
  </si>
  <si>
    <t>ENCARREGADO GERAL COM ENCARGOS COMPLEMENTARES</t>
  </si>
  <si>
    <t xml:space="preserve"> 2 </t>
  </si>
  <si>
    <t>Demolições e remoções</t>
  </si>
  <si>
    <t xml:space="preserve"> 2.1 </t>
  </si>
  <si>
    <t xml:space="preserve"> 85376 </t>
  </si>
  <si>
    <t>DEMOLICAO DE PISO VINILICO</t>
  </si>
  <si>
    <t>m²</t>
  </si>
  <si>
    <t xml:space="preserve"> 2.2 </t>
  </si>
  <si>
    <t xml:space="preserve"> 85377 </t>
  </si>
  <si>
    <t>DESMONTAGEM E REMOCAO DE DIVISORIAS DE MARMORE OU GRANITO</t>
  </si>
  <si>
    <t xml:space="preserve"> 2.3 </t>
  </si>
  <si>
    <t xml:space="preserve"> 97665 </t>
  </si>
  <si>
    <t>REMOÇÃO DE LUMINÁRIAS, DE FORMA MANUAL, SEM REAPROVEITAMENTO. AF_12/2017</t>
  </si>
  <si>
    <t>UN</t>
  </si>
  <si>
    <t xml:space="preserve"> 3 </t>
  </si>
  <si>
    <t>ALVENARIA E FECHAMENTOS</t>
  </si>
  <si>
    <t xml:space="preserve"> 3.1 </t>
  </si>
  <si>
    <t xml:space="preserve"> 87502 </t>
  </si>
  <si>
    <t>ALVENARIA DE VEDAÇÃO DE BLOCOS CERÂMICOS FURADOS NA HORIZONTAL DE 14X9X19CM (ESPESSURA 14CM, BLOCO DEITADO) DE PAREDES COM ÁREA LÍQUIDA MENOR QUE 6M² SEM VÃOS E ARGAMASSA DE ASSENTAMENTO COM PREPARO MANUAL. AF_06/2014</t>
  </si>
  <si>
    <t xml:space="preserve"> 3.2 </t>
  </si>
  <si>
    <t xml:space="preserve"> 96368 </t>
  </si>
  <si>
    <t>PAREDE COM PLACAS DE GESSO ACARTONADO (DRYWALL), PARA USO INTERNO COM DUAS FACES DUPLAS E ESTRUTURA METÁLICA COM GUIAS DUPLAS, SEM VÃOS. AF_06/2017</t>
  </si>
  <si>
    <t xml:space="preserve"> 4 </t>
  </si>
  <si>
    <t>INSTALAÇÕES ELÉTRICAS</t>
  </si>
  <si>
    <t xml:space="preserve"> 4.1 </t>
  </si>
  <si>
    <t xml:space="preserve"> 91855 </t>
  </si>
  <si>
    <t>ELETRODUTO FLEXÍVEL CORRUGADO REFORÇADO, PVC, DN 25 MM (3/4"), PARA CIRCUITOS TERMINAIS, INSTALADO EM PAREDE - FORNECIMENTO E INSTALAÇÃO. AF_12/2015</t>
  </si>
  <si>
    <t>M</t>
  </si>
  <si>
    <t xml:space="preserve"> 4.2 </t>
  </si>
  <si>
    <t xml:space="preserve"> 90443 </t>
  </si>
  <si>
    <t>RASGO EM ALVENARIA PARA RAMAIS/ DISTRIBUIÇÃO COM DIAMETROS MENORES OU IGUAIS A 40 MM. AF_05/2015</t>
  </si>
  <si>
    <t xml:space="preserve"> 4.3 </t>
  </si>
  <si>
    <t xml:space="preserve"> 91925 </t>
  </si>
  <si>
    <t>CABO DE COBRE FLEXÍVEL ISOLADO, 1,5 MM², ANTI-CHAMA 0,6/1,0 KV, PARA CIRCUITOS TERMINAIS - FORNECIMENTO E INSTALAÇÃO. AF_12/2015</t>
  </si>
  <si>
    <t xml:space="preserve"> 4.4 </t>
  </si>
  <si>
    <t xml:space="preserve"> 93139 </t>
  </si>
  <si>
    <t>PONTO DE ILUMINAÇÃO RESIDENCIAL  CAIXA ELÉTRICA, ELETRODUTO, CABO, RASGO, QUEBRA E CHUMBAMENTO (EXCLUINDO LUMINÁRIA E LÂMPADA). AF_01/2016</t>
  </si>
  <si>
    <t xml:space="preserve"> 4.5 </t>
  </si>
  <si>
    <t xml:space="preserve"> 93141 </t>
  </si>
  <si>
    <t>PONTO DE TOMADA RESIDENCIAL INCLUINDO  CAIXA ELÉTRICA, ELETRODUTO, CABO, RASGO, QUEBRA E CHUMBAMENTO. AF_01/2016</t>
  </si>
  <si>
    <t xml:space="preserve"> 4.6 </t>
  </si>
  <si>
    <t xml:space="preserve"> ELE-TOM-025 </t>
  </si>
  <si>
    <t>SETOP</t>
  </si>
  <si>
    <t>TOMADA DUPLA - 2P + T - 20A COM PLACA</t>
  </si>
  <si>
    <t>CJ</t>
  </si>
  <si>
    <t xml:space="preserve"> 4.7 </t>
  </si>
  <si>
    <t xml:space="preserve"> 92029 </t>
  </si>
  <si>
    <t>INTERRUPTOR PARALELO (1 MÓDULO) COM 1 TOMADA DE EMBUTIR 2P+T 10 A,  INCLUINDO SUPORTE E PLACA - FORNECIMENTO E INSTALAÇÃO. AF_12/2015</t>
  </si>
  <si>
    <t xml:space="preserve"> 4.8 </t>
  </si>
  <si>
    <t xml:space="preserve"> 91969 </t>
  </si>
  <si>
    <t>INTERRUPTOR PARALELO (3 MÓDULOS), 10A/250V, INCLUINDO SUPORTE E PLACA - FORNECIMENTO E INSTALAÇÃO. AF_12/2015</t>
  </si>
  <si>
    <t xml:space="preserve"> 4.9 </t>
  </si>
  <si>
    <t xml:space="preserve"> ELE-TOM-005 </t>
  </si>
  <si>
    <t>TOMADA SIMPLES - 2P + T - 10A COM PLACA</t>
  </si>
  <si>
    <t xml:space="preserve"> 4.10 </t>
  </si>
  <si>
    <t xml:space="preserve"> ED-15752 </t>
  </si>
  <si>
    <t>CONJUNTO DE UMA (1) TOMADA DE DADOS (CONECTOR RJ45 CAT.6E), COM PLACA 4"X2" DE UM (1) POSTO, INCLUSIVE FORNECIMENTO, INSTALAÇÃO, SUPORTE, MÓDULO E PLACA</t>
  </si>
  <si>
    <t xml:space="preserve"> 5 </t>
  </si>
  <si>
    <t>REVESTIMENTOS</t>
  </si>
  <si>
    <t xml:space="preserve"> 5.1 </t>
  </si>
  <si>
    <t xml:space="preserve"> 84084 </t>
  </si>
  <si>
    <t>APICOAMENTO MANUAL DE SUPERFICIE DE CONCRETO</t>
  </si>
  <si>
    <t xml:space="preserve"> 5.2 </t>
  </si>
  <si>
    <t xml:space="preserve"> 90954 </t>
  </si>
  <si>
    <t>CONTRAPISO ACÚSTICO EM ARGAMASSA PRONTA, PREPARO MANUAL, APLICADO EM ÁREAS SECAS MAIORES QUE 15M2, ESPESSURA 7CM. AF_10/2014</t>
  </si>
  <si>
    <t xml:space="preserve"> 5.3 </t>
  </si>
  <si>
    <t xml:space="preserve"> 87262 </t>
  </si>
  <si>
    <t>REVESTIMENTO CERÂMICO PARA PISO COM PLACAS TIPO PORCELANATO DE DIMENSÕES 60X60 CM APLICADA EM AMBIENTES DE ÁREA ENTRE 5 M² E 10 M². AF_06/2014</t>
  </si>
  <si>
    <t xml:space="preserve"> 5.4 </t>
  </si>
  <si>
    <t xml:space="preserve"> 88650 </t>
  </si>
  <si>
    <t>RODAPÉ CERÂMICO/PORCELANATO DE 7CM DE ALTURA COM PLACAS TIPO ESMALTADA EXTRA DE DIMENSÕES 60X60CM. AF_06/2014</t>
  </si>
  <si>
    <t xml:space="preserve"> 5.5 </t>
  </si>
  <si>
    <t xml:space="preserve"> 87366 </t>
  </si>
  <si>
    <t>ARGAMASSA TRAÇO 1:6 (EM VOLUME DE CIMENTO E AREIA MÉDIA ÚMIDA) COM ADIÇÃO DE PLASTIFICANTE PARA EMBOÇO/MASSA ÚNICA/ASSENTAMENTO DE ALVENARIA DE VEDAÇÃO, PREPARO MANUAL. AF_08/2019</t>
  </si>
  <si>
    <t>m³</t>
  </si>
  <si>
    <t xml:space="preserve"> 5.6 </t>
  </si>
  <si>
    <t xml:space="preserve"> PIN-EMA-005 </t>
  </si>
  <si>
    <t>EMASSAMENTO EM PAREDE COM MASSA ACRÍLICA, UMA (1) DEMÃO, INCLUSIVE LIXAMENTO PARA PINTURA</t>
  </si>
  <si>
    <t xml:space="preserve"> 5.7 </t>
  </si>
  <si>
    <t xml:space="preserve"> 88489 </t>
  </si>
  <si>
    <t>APLICAÇÃO MANUAL DE PINTURA NA COR PRATA COM TINTA LÁTEX ACRÍLICA EM PAREDES, DUAS DEMÃOS. AF_06/2014</t>
  </si>
  <si>
    <t xml:space="preserve"> 5.8 </t>
  </si>
  <si>
    <t>APLICAÇÃO MANUAL DE PINTURA COM TINTA LÁTEX ACRÍLICA EM PAREDES, DUAS DEMÃOS. AF_06/2014</t>
  </si>
  <si>
    <t xml:space="preserve"> 5.9 </t>
  </si>
  <si>
    <t xml:space="preserve"> 87273 </t>
  </si>
  <si>
    <t>REVESTIMENTO CERÂMICO PARA PAREDES INTERNAS COM PLACAS TIPO ESMALTADA EXTRA DE DIMENSÕES 33X45 CM APLICADAS EM AMBIENTES DE ÁREA MAIOR QUE 5 M² NA ALTURA INTEIRA DAS PAREDES. AF_06/2014</t>
  </si>
  <si>
    <t xml:space="preserve"> 5.10 </t>
  </si>
  <si>
    <t xml:space="preserve"> 96113 </t>
  </si>
  <si>
    <t>FORRO EM PLACAS DE GESSO, PARA AMBIENTES COMERCIAIS. AF_05/2017_P</t>
  </si>
  <si>
    <t xml:space="preserve"> 5.11 </t>
  </si>
  <si>
    <t xml:space="preserve"> 88488 </t>
  </si>
  <si>
    <t>APLICAÇÃO MANUAL DE PINTURA COM TINTA LÁTEX ACRÍLICA EM TETO, DUAS DEMÃOS. AF_06/2014</t>
  </si>
  <si>
    <t xml:space="preserve"> 6 </t>
  </si>
  <si>
    <t>ILUMINAÇÃO</t>
  </si>
  <si>
    <t xml:space="preserve"> 6.1 </t>
  </si>
  <si>
    <t xml:space="preserve"> ED-13357 </t>
  </si>
  <si>
    <t>LUMINÁRIA PLAFON DE VIDRO JATEADO REDONDO COMPLETA, DIÂMETRO 25 CM, PARA UMA (1) LÂMPADA LED, POTÊNCIA 15W, BULBO A65, FORNECIMENTO E INSTALAÇÃO, INCLUSIVE BASE E LÂMPADA</t>
  </si>
  <si>
    <t xml:space="preserve"> 6.2 </t>
  </si>
  <si>
    <t xml:space="preserve"> 97593 </t>
  </si>
  <si>
    <t>LUMINÁRIA TIPO SPOT, DE SOBREPOR, COM 1 LÂMPADA FLUORESCENTE DE 15 W, SEM REATOR - FORNECIMENTO E INSTALAÇÃO. AF_02/2020</t>
  </si>
  <si>
    <t xml:space="preserve"> 6.3 </t>
  </si>
  <si>
    <t xml:space="preserve"> Rev 19 </t>
  </si>
  <si>
    <t>Próprio</t>
  </si>
  <si>
    <t>TRILHO ELÉTRICO</t>
  </si>
  <si>
    <t xml:space="preserve"> 7 </t>
  </si>
  <si>
    <t>ESQUADRIAS</t>
  </si>
  <si>
    <t xml:space="preserve"> 7.1 </t>
  </si>
  <si>
    <t xml:space="preserve"> ED-13888 </t>
  </si>
  <si>
    <t>FORNECIMENTO E ASSENTAMENTO DE PORTA DE CORRER UMA (1) FOLHA, EM CHAPA GALVANIZADA LAMBRIL, MODELO ONDULADA, INCLUSIVE PERFIS PARA MARCO E PINTURA ANTICORROSIVA COM UMA (1) DEMÃO, EXCLUSIVE FECHADURA E ROLDANAS</t>
  </si>
  <si>
    <t xml:space="preserve"> 7.2 </t>
  </si>
  <si>
    <t xml:space="preserve"> 100681 </t>
  </si>
  <si>
    <t>KIT DE PORTA DE MADEIRA FRISADA, SEMI-OCA (LEVE OU MÉDIA), PADRÃO MÉDIO, 70X210CM, ESPESSURA DE 3CM, ITENS INCLUSOS: DOBRADIÇAS, MONTAGEM E INSTALAÇÃO DE BATENTE, FECHADURA COM EXECUÇÃO DO FURO - FORNECIMENTO E INSTALAÇÃO. AF_12/2019</t>
  </si>
  <si>
    <t xml:space="preserve"> 8 </t>
  </si>
  <si>
    <t>MARCENARIA E MOBILIÁRIO</t>
  </si>
  <si>
    <t xml:space="preserve"> 8.1 </t>
  </si>
  <si>
    <t xml:space="preserve"> 88273 </t>
  </si>
  <si>
    <t>MARCENEIRO COM ENCARGOS COMPLEMENTARES</t>
  </si>
  <si>
    <t xml:space="preserve"> 8.2 </t>
  </si>
  <si>
    <t xml:space="preserve"> MDF CRO </t>
  </si>
  <si>
    <t>MDF para mobília e revestimentos</t>
  </si>
  <si>
    <t xml:space="preserve"> 9 </t>
  </si>
  <si>
    <t>OUTROS</t>
  </si>
  <si>
    <t xml:space="preserve"> 9.1 </t>
  </si>
  <si>
    <t xml:space="preserve"> Rev 21 </t>
  </si>
  <si>
    <t>BANCADA DE GRANITO BRANCO ITAUNA DE 1,23 X 0,55 M,  - FORNECIMENTO E INSTALAÇÃO</t>
  </si>
  <si>
    <t xml:space="preserve"> 9.2 </t>
  </si>
  <si>
    <t xml:space="preserve"> 231335 </t>
  </si>
  <si>
    <t>SEDOP</t>
  </si>
  <si>
    <t>Dreno para caixa ar condicionado de parede h=3,0m</t>
  </si>
  <si>
    <t xml:space="preserve"> 9.3 </t>
  </si>
  <si>
    <t xml:space="preserve"> 230262 </t>
  </si>
  <si>
    <t>Ponto p/ar condicionado(tubul.,cj.airstop e fiagao)</t>
  </si>
  <si>
    <t>Pt</t>
  </si>
  <si>
    <t xml:space="preserve"> 9.4 </t>
  </si>
  <si>
    <t xml:space="preserve"> 250410 </t>
  </si>
  <si>
    <t>Caixa p/ ar condicionado</t>
  </si>
  <si>
    <t xml:space="preserve"> 9.5 </t>
  </si>
  <si>
    <t xml:space="preserve"> Rev 22 </t>
  </si>
  <si>
    <t>AR CONDICIONADO 12.000 BTU´S</t>
  </si>
  <si>
    <t>unidade</t>
  </si>
  <si>
    <t xml:space="preserve"> 9.6 </t>
  </si>
  <si>
    <t xml:space="preserve"> Rev 23 </t>
  </si>
  <si>
    <t>AR CONDICIONADO 22.000 BTU´S</t>
  </si>
  <si>
    <t xml:space="preserve"> 9.7 </t>
  </si>
  <si>
    <t xml:space="preserve"> Rev 25 </t>
  </si>
  <si>
    <t>PERSIANA PRETA</t>
  </si>
  <si>
    <t xml:space="preserve"> 9.8 </t>
  </si>
  <si>
    <t xml:space="preserve"> Rev 26 </t>
  </si>
  <si>
    <t>BANCADA DE GRANITO BRANCO ITAUNA DE 0,90X0,45 M,  - FORNECIMENTO E INSTALAÇÃO</t>
  </si>
  <si>
    <t xml:space="preserve"> 9.9 </t>
  </si>
  <si>
    <t xml:space="preserve"> 74125/002 </t>
  </si>
  <si>
    <t>ESPELHO CRISTAL ESPESSURA 4MM, COM MOLDURA EM ALUMINIO E COMPENSADO 6MM PLASTIFICADO COLADO</t>
  </si>
  <si>
    <t>Total sem BDI</t>
  </si>
  <si>
    <t>Total do BDI</t>
  </si>
  <si>
    <t>Total Geral</t>
  </si>
  <si>
    <t>CONSELHO REGIONAL DE ODONTOLOGIA DE MINAS GERAIS</t>
  </si>
  <si>
    <t>P.O delegacia de Uberlândia
CGPLAN CONSULTORIA GERENCIAMENTO E PLANEJAMENTO DE OBRAS CIVIS ELETROMECÂNICAS EIRELI</t>
  </si>
  <si>
    <t>Desonerado</t>
  </si>
  <si>
    <t>Total com BDI</t>
  </si>
  <si>
    <t>Cronograma Físico e Financeiro</t>
  </si>
  <si>
    <t>Total Por Etapa</t>
  </si>
  <si>
    <t>7 DIAS</t>
  </si>
  <si>
    <t>14 DIAS</t>
  </si>
  <si>
    <t>21 DIAS</t>
  </si>
  <si>
    <t>28 DIAS</t>
  </si>
  <si>
    <t>35 DIAS</t>
  </si>
  <si>
    <t>42 DIAS</t>
  </si>
  <si>
    <t>49 DIAS</t>
  </si>
  <si>
    <t>56 DIAS</t>
  </si>
  <si>
    <t>63 DIAS</t>
  </si>
  <si>
    <t/>
  </si>
  <si>
    <t>Porcentagem</t>
  </si>
  <si>
    <t>Custo</t>
  </si>
  <si>
    <t>Porcentagem Acumulado</t>
  </si>
  <si>
    <t>Custo Acumulado</t>
  </si>
  <si>
    <t xml:space="preserve">
CONSELHO REGIONAL DE ODONTOLOGIA DE MINAS GERAIS
P.O delegacia de Uberlândia
CGPLAN CONSULTORIA GERENCIAMENTO E PLANEJAMENTO DE OBRAS CIVIS ELETROMECÂNICAS EIRELI</t>
  </si>
  <si>
    <t>_______________________________________________________________
RAPHAEL ELOI MOZELLI DE OLIVEIRA
Crea: 227907/D
Engenheiro civil</t>
  </si>
  <si>
    <t xml:space="preserve">Desonerado: </t>
  </si>
  <si>
    <t>ITEM</t>
  </si>
  <si>
    <t>COMPONENTE</t>
  </si>
  <si>
    <t>%</t>
  </si>
  <si>
    <t>A</t>
  </si>
  <si>
    <t>Bonificação</t>
  </si>
  <si>
    <t>A.1</t>
  </si>
  <si>
    <t>Lucro</t>
  </si>
  <si>
    <t>B</t>
  </si>
  <si>
    <t>Despesas Indiretas</t>
  </si>
  <si>
    <t>B.1</t>
  </si>
  <si>
    <t>Seguro + Garantia</t>
  </si>
  <si>
    <t>B.2</t>
  </si>
  <si>
    <t>Risco</t>
  </si>
  <si>
    <t>B.3</t>
  </si>
  <si>
    <t>Despesas Financeiras</t>
  </si>
  <si>
    <t>B.4</t>
  </si>
  <si>
    <t>Administração Central</t>
  </si>
  <si>
    <t>C</t>
  </si>
  <si>
    <t>Tributos</t>
  </si>
  <si>
    <t>C.1</t>
  </si>
  <si>
    <t>COFINS</t>
  </si>
  <si>
    <t>C.2</t>
  </si>
  <si>
    <t>PIS</t>
  </si>
  <si>
    <t>C.3</t>
  </si>
  <si>
    <t>ISS</t>
  </si>
  <si>
    <t>C.4</t>
  </si>
  <si>
    <t>CPRB</t>
  </si>
  <si>
    <t>PLANILHA DE COMPOSIÇÃO DE BDI PARA OBRA DE REFORMAS, CONFORME DETERMINAÇÃO DE ACÓRDÃO 2.622/13 DO TRIBUNAL DE CONTAS DA UNIÃO E CPRB CONFORME A LEI 13.161/2015</t>
  </si>
  <si>
    <t>Desonerado:  0,00%</t>
  </si>
  <si>
    <t>Planilha Orçamentária Analítica</t>
  </si>
  <si>
    <t>Tipo</t>
  </si>
  <si>
    <t>Total</t>
  </si>
  <si>
    <t>Composição</t>
  </si>
  <si>
    <t>SEDI - SERVIÇOS DIVERSOS</t>
  </si>
  <si>
    <t>Composição Auxiliar</t>
  </si>
  <si>
    <t xml:space="preserve"> 100296 </t>
  </si>
  <si>
    <t>CURSO DE CAPACITAÇÃO PARA ENGENHEIRO CIVIL JUNIOR (ENCARGOS COMPLEMENTARES) - HORISTA</t>
  </si>
  <si>
    <t>Insumo</t>
  </si>
  <si>
    <t xml:space="preserve"> 00043486 </t>
  </si>
  <si>
    <t>EPI - FAMILIA ENGENHEIRO CIVIL - HORISTA (ENCARGOS COMPLEMENTARES - COLETADO CAIXA)</t>
  </si>
  <si>
    <t>Equipamento</t>
  </si>
  <si>
    <t xml:space="preserve"> 00037372 </t>
  </si>
  <si>
    <t>EXAMES - HORISTA (COLETADO CAIXA)</t>
  </si>
  <si>
    <t>Outros</t>
  </si>
  <si>
    <t xml:space="preserve"> 00043462 </t>
  </si>
  <si>
    <t>FERRAMENTAS - FAMILIA ENGENHEIRO CIVIL - HORISTA (ENCARGOS COMPLEMENTARES - COLETADO CAIXA)</t>
  </si>
  <si>
    <t xml:space="preserve"> 00034779 </t>
  </si>
  <si>
    <t>ENGENHEIRO CIVIL JUNIOR</t>
  </si>
  <si>
    <t>Mão de Obra</t>
  </si>
  <si>
    <t xml:space="preserve"> 00037373 </t>
  </si>
  <si>
    <t>SEGURO - HORISTA (COLETADO CAIXA)</t>
  </si>
  <si>
    <t>Taxas</t>
  </si>
  <si>
    <t xml:space="preserve"> 95401 </t>
  </si>
  <si>
    <t>CURSO DE CAPACITAÇÃO PARA ENCARREGADO GERAL (ENCARGOS COMPLEMENTARES) - HORISTA</t>
  </si>
  <si>
    <t xml:space="preserve"> 00004083 </t>
  </si>
  <si>
    <t>ENCARREGADO GERAL DE OBRAS</t>
  </si>
  <si>
    <t xml:space="preserve"> 00043463 </t>
  </si>
  <si>
    <t>FERRAMENTAS - FAMILIA ENCARREGADO GERAL - HORISTA (ENCARGOS COMPLEMENTARES - COLETADO CAIXA)</t>
  </si>
  <si>
    <t xml:space="preserve"> 00043487 </t>
  </si>
  <si>
    <t>EPI - FAMILIA ENCARREGADO GERAL - HORISTA (ENCARGOS COMPLEMENTARES - COLETADO CAIXA)</t>
  </si>
  <si>
    <t>SERP - SERVIÇOS PRELIMINARES</t>
  </si>
  <si>
    <t xml:space="preserve"> 88309 </t>
  </si>
  <si>
    <t>PEDREIRO COM ENCARGOS COMPLEMENTARES</t>
  </si>
  <si>
    <t xml:space="preserve"> 88316 </t>
  </si>
  <si>
    <t>SERVENTE COM ENCARGOS COMPLEMENTARES</t>
  </si>
  <si>
    <t xml:space="preserve"> 88274 </t>
  </si>
  <si>
    <t>MARMORISTA/GRANITEIRO COM ENCARGOS COMPLEMENTARES</t>
  </si>
  <si>
    <t xml:space="preserve"> 88264 </t>
  </si>
  <si>
    <t>ELETRICISTA COM ENCARGOS COMPLEMENTARES</t>
  </si>
  <si>
    <t>PARE - PAREDES/PAINEIS</t>
  </si>
  <si>
    <t xml:space="preserve"> 87369 </t>
  </si>
  <si>
    <t>ARGAMASSA TRAÇO 1:2:8 (EM VOLUME DE CIMENTO, CAL E AREIA MÉDIA ÚMIDA) PARA EMBOÇO/MASSA ÚNICA/ASSENTAMENTO DE ALVENARIA DE VEDAÇÃO, PREPARO MANUAL. AF_08/2019</t>
  </si>
  <si>
    <t xml:space="preserve"> 00007267 </t>
  </si>
  <si>
    <t>BLOCO CERAMICO VAZADO PARA ALVENARIA DE VEDACAO, 6 FUROS, DE 9 X 14 X 19 CM (L X A X C)</t>
  </si>
  <si>
    <t>Material</t>
  </si>
  <si>
    <t xml:space="preserve"> 00037395 </t>
  </si>
  <si>
    <t>PINO DE ACO COM FURO, HASTE = 27 MM (ACAO DIRETA)</t>
  </si>
  <si>
    <t>CENTO</t>
  </si>
  <si>
    <t xml:space="preserve"> 00034547 </t>
  </si>
  <si>
    <t>TELA DE ACO SOLDADA GALVANIZADA/ZINCADA PARA ALVENARIA, FIO  D = *1,20 A 1,70* MM, MALHA 15 X 15 MM, (C X L) *50 X 12* CM</t>
  </si>
  <si>
    <t xml:space="preserve"> 88278 </t>
  </si>
  <si>
    <t>MONTADOR DE ESTRUTURA METÁLICA COM ENCARGOS COMPLEMENTARES</t>
  </si>
  <si>
    <t xml:space="preserve"> 00039432 </t>
  </si>
  <si>
    <t>FITA DE PAPEL REFORCADA COM LAMINA DE METAL PARA REFORCO DE CANTOS DE CHAPA DE GESSO PARA DRYWALL</t>
  </si>
  <si>
    <t xml:space="preserve"> 00039431 </t>
  </si>
  <si>
    <t>FITA DE PAPEL MICROPERFURADO, 50 X 150 MM, PARA TRATAMENTO DE JUNTAS DE CHAPA DE GESSO PARA DRYWALL</t>
  </si>
  <si>
    <t xml:space="preserve"> 00039434 </t>
  </si>
  <si>
    <t>MASSA DE REJUNTE EM PO PARA DRYWALL, A BASE DE GESSO, SECAGEM RAPIDA, PARA TRATAMENTO DE JUNTAS DE CHAPA DE GESSO (NECESSITA ADICAO DE AGUA)</t>
  </si>
  <si>
    <t>KG</t>
  </si>
  <si>
    <t xml:space="preserve"> 00039422 </t>
  </si>
  <si>
    <t>PERFIL MONTANTE, FORMATO C, EM ACO ZINCADO, PARA ESTRUTURA PAREDE DRYWALL, E = 0,5 MM, 70 X 3000 MM (L X C)</t>
  </si>
  <si>
    <t xml:space="preserve"> 00039435 </t>
  </si>
  <si>
    <t>PARAFUSO DRY WALL, EM ACO FOSFATIZADO, CABECA TROMBETA E PONTA AGULHA (TA), COMPRIMENTO 25 MM</t>
  </si>
  <si>
    <t xml:space="preserve"> 00039413 </t>
  </si>
  <si>
    <t>PLACA / CHAPA DE GESSO ACARTONADO, STANDARD (ST), COR BRANCA, E = 12,5 MM, 1200 X 2400 MM (L X C)</t>
  </si>
  <si>
    <t xml:space="preserve"> 00039443 </t>
  </si>
  <si>
    <t>PARAFUSO DRY WALL, EM ACO ZINCADO, CABECA LENTILHA E PONTA BROCA (LB), LARGURA 4,2 MM, COMPRIMENTO 13 MM</t>
  </si>
  <si>
    <t xml:space="preserve"> 00039437 </t>
  </si>
  <si>
    <t>PARAFUSO DRY WALL, EM ACO FOSFATIZADO, CABECA TROMBETA E PONTA AGULHA (TA), COMPRIMENTO 45 MM</t>
  </si>
  <si>
    <t xml:space="preserve"> 00039419 </t>
  </si>
  <si>
    <t>PERFIL GUIA, FORMATO U, EM ACO ZINCADO, PARA ESTRUTURA PAREDE DRYWALL, E = 0,5 MM, 70 X 3000 MM (L X C)</t>
  </si>
  <si>
    <t xml:space="preserve"> 00037586 </t>
  </si>
  <si>
    <t>PINO DE ACO COM ARRUELA CONICA, DIAMETRO ARRUELA = *23* MM E COMP HASTE = *27* MM (ACAO INDIRETA)</t>
  </si>
  <si>
    <t>INEL - INSTALAÇÃO ELÉTRICA/ELETRIFICAÇÃO E ILUMINAÇÃO EXTERNA</t>
  </si>
  <si>
    <t xml:space="preserve"> 88247 </t>
  </si>
  <si>
    <t>AUXILIAR DE ELETRICISTA COM ENCARGOS COMPLEMENTARES</t>
  </si>
  <si>
    <t xml:space="preserve"> 00039244 </t>
  </si>
  <si>
    <t>ELETRODUTO PVC FLEXIVEL CORRUGADO, REFORCADO, COR LARANJA, DE 25 MM, PARA LAJES E PISOS</t>
  </si>
  <si>
    <t>INHI - INSTALAÇÕES HIDROS SANITÁRIAS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</si>
  <si>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</si>
  <si>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</si>
  <si>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</si>
  <si>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</si>
  <si>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00000993 </t>
  </si>
  <si>
    <t>CABO DE COBRE, FLEXIVEL, CLASSE 4 OU 5, ISOLACAO EM PVC/A, ANTICHAMA BWF-B, COBERTURA PVC-ST1, ANTICHAMA BWF-B, 1 CONDUTOR, 0,6/1 KV, SECAO NOMINAL 1,5 MM2</t>
  </si>
  <si>
    <t xml:space="preserve"> 00021127 </t>
  </si>
  <si>
    <t>FITA ISOLANTE ADESIVA ANTICHAMA, USO ATE 750 V, EM ROLO DE 19 MM X 5 M</t>
  </si>
  <si>
    <t xml:space="preserve"> 91940 </t>
  </si>
  <si>
    <t>CAIXA RETANGULAR 4" X 2" MÉDIA (1,30 M DO PISO), PVC, INSTALADA EM PAREDE - FORNECIMENTO E INSTALAÇÃO. AF_12/2015</t>
  </si>
  <si>
    <t xml:space="preserve"> 91842 </t>
  </si>
  <si>
    <t>ELETRODUTO FLEXÍVEL CORRUGADO, PVC, DN 20 MM (1/2"), PARA CIRCUITOS TERMINAIS, INSTALADO EM LAJE - FORNECIMENTO E INSTALAÇÃO. AF_12/2015</t>
  </si>
  <si>
    <t xml:space="preserve"> 91924 </t>
  </si>
  <si>
    <t>CABO DE COBRE FLEXÍVEL ISOLADO, 1,5 MM², ANTI-CHAMA 450/750 V, PARA CIRCUITOS TERMINAIS - FORNECIMENTO E INSTALAÇÃO. AF_12/2015</t>
  </si>
  <si>
    <t xml:space="preserve"> 91852 </t>
  </si>
  <si>
    <t>ELETRODUTO FLEXÍVEL CORRUGADO, PVC, DN 20 MM (1/2"), PARA CIRCUITOS TERMINAIS, INSTALADO EM PAREDE - FORNECIMENTO E INSTALAÇÃO. AF_12/2015</t>
  </si>
  <si>
    <t xml:space="preserve"> 91937 </t>
  </si>
  <si>
    <t>CAIXA OCTOGONAL 3" X 3", PVC, INSTALADA EM LAJE - FORNECIMENTO E INSTALAÇÃO. AF_12/2015</t>
  </si>
  <si>
    <t xml:space="preserve"> 90456 </t>
  </si>
  <si>
    <t>QUEBRA EM ALVENARIA PARA INSTALAÇÃO DE CAIXA DE TOMADA (4X4 OU 4X2). AF_05/2015</t>
  </si>
  <si>
    <t xml:space="preserve"> 90447 </t>
  </si>
  <si>
    <t>RASGO EM ALVENARIA PARA ELETRODUTOS COM DIAMETROS MENORES OU IGUAIS A 40 MM. AF_05/2015</t>
  </si>
  <si>
    <t xml:space="preserve"> 90466 </t>
  </si>
  <si>
    <t>CHUMBAMENTO LINEAR EM ALVENARIA PARA RAMAIS/DISTRIBUIÇÃO COM DIÂMETROS MENORES OU IGUAIS A 40 MM. AF_05/2015</t>
  </si>
  <si>
    <t xml:space="preserve"> 91926 </t>
  </si>
  <si>
    <t>CABO DE COBRE FLEXÍVEL ISOLADO, 2,5 MM², ANTI-CHAMA 450/750 V, PARA CIRCUITOS TERMINAIS - FORNECIMENTO E INSTALAÇÃO. AF_12/2015</t>
  </si>
  <si>
    <t xml:space="preserve"> MAO-AJD-015 </t>
  </si>
  <si>
    <t>AJUDANTE DE ELETRICISTA COM ENCARGOS COMPLEMENTARES</t>
  </si>
  <si>
    <t>HORA</t>
  </si>
  <si>
    <t xml:space="preserve"> MAO-OFC-035 </t>
  </si>
  <si>
    <t xml:space="preserve"> MATED- 12490 </t>
  </si>
  <si>
    <t>TOMADA DUPLA - 2P + T - 10A COM PLACA</t>
  </si>
  <si>
    <t>U</t>
  </si>
  <si>
    <t xml:space="preserve"> 92028 </t>
  </si>
  <si>
    <t>INTERRUPTOR PARALELO (1 MÓDULO) COM 1 TOMADA DE EMBUTIR 2P+T 10 A,  SEM SUPORTE E SEM PLACA - FORNECIMENTO E INSTALAÇÃO. AF_12/2015</t>
  </si>
  <si>
    <t xml:space="preserve"> 91946 </t>
  </si>
  <si>
    <t>SUPORTE PARAFUSADO COM PLACA DE ENCAIXE 4" X 2" MÉDIO (1,30 M DO PISO) PARA PONTO ELÉTRICO - FORNECIMENTO E INSTALAÇÃO. AF_12/2015</t>
  </si>
  <si>
    <t xml:space="preserve"> 91968 </t>
  </si>
  <si>
    <t>INTERRUPTOR PARALELO (3 MÓDULOS), 10A/250V, SEM SUPORTE E SEM PLACA - FORNECIMENTO E INSTALAÇÃO. AF_12/2015</t>
  </si>
  <si>
    <t xml:space="preserve"> MATED- 12489 </t>
  </si>
  <si>
    <t>TOMADA SIMPLES - 2P + T -  10A COM PLACA</t>
  </si>
  <si>
    <t xml:space="preserve"> ED-5631 </t>
  </si>
  <si>
    <t>MÓDULO PARA REDE (CONECTOR RJ45 CAT.6E), INCLUSIVE FORNECIMENTO E INSTALAÇÃO, EXCLUSIVE PLACA E SUPORTE</t>
  </si>
  <si>
    <t xml:space="preserve"> ED-5620 </t>
  </si>
  <si>
    <t>PLACA 4"X2" PARA UM (1) MÓDULO, INCLUSIVE FORNECIMENTO E INSTALAÇÃO, EXCLUSIVE SUPORTE E MÓDULO</t>
  </si>
  <si>
    <t xml:space="preserve"> ED-5614 </t>
  </si>
  <si>
    <t>SUPORTE PARA PLACA 4"X2" PARA TRÊS (3) MÓDULOS, INCLUSIVE PARAFUSOS PARA FIXAÇÃO, FORNECIMENTO E INSTALAÇÃO, EXCLUSIVE PLACA E MÓDULO</t>
  </si>
  <si>
    <t>REVE - REVESTIMENTO E TRATAMENTO DE SUPERFÍCIES</t>
  </si>
  <si>
    <t>PISO - PISOS</t>
  </si>
  <si>
    <t xml:space="preserve"> 87399 </t>
  </si>
  <si>
    <t>ARGAMASSA PRONTA PARA CONTRAPISO, PREPARO MANUAL. AF_08/2019</t>
  </si>
  <si>
    <t xml:space="preserve"> 00038545 </t>
  </si>
  <si>
    <t>MANTA DE POLIETILENO EXPANDIDO (PEBD), E = 5 MM</t>
  </si>
  <si>
    <t xml:space="preserve"> 00010931 </t>
  </si>
  <si>
    <t>TELA DE ARAME GALVANIZADA, HEXAGONAL, FIO 0,56 MM (24 BWG), MALHA 1/2", H = 1 M</t>
  </si>
  <si>
    <t xml:space="preserve"> 88256 </t>
  </si>
  <si>
    <t>AZULEJISTA OU LADRILHISTA COM ENCARGOS COMPLEMENTARES</t>
  </si>
  <si>
    <t xml:space="preserve"> 00037595 </t>
  </si>
  <si>
    <t>ARGAMASSA COLANTE TIPO AC III</t>
  </si>
  <si>
    <t xml:space="preserve"> 00038195 </t>
  </si>
  <si>
    <t>PISO PORCELANATO, BORDA RETA, EXTRA, FORMATO MAIOR QUE 2025 CM2</t>
  </si>
  <si>
    <t xml:space="preserve"> 00034357 </t>
  </si>
  <si>
    <t>REJUNTE CIMENTICIO, QUALQUER COR</t>
  </si>
  <si>
    <t xml:space="preserve"> 00001381 </t>
  </si>
  <si>
    <t>ARGAMASSA COLANTE AC I PARA CERAMICAS</t>
  </si>
  <si>
    <t xml:space="preserve"> 00001292 </t>
  </si>
  <si>
    <t>PISO EM CERAMICA ESMALTADA EXTRA, PEI MAIOR OU IGUAL A 4, FORMATO MAIOR QUE 2025 CM2</t>
  </si>
  <si>
    <t xml:space="preserve"> 00043617 </t>
  </si>
  <si>
    <t>ADITIVO PLASTIFICANTE E ESTABILIZADOR PARA ARGAMASSAS DE ASSENTAMENTO E REBOCO, LIQUIDO E ISENTO DE CLORETOS</t>
  </si>
  <si>
    <t>L</t>
  </si>
  <si>
    <t xml:space="preserve"> 00000370 </t>
  </si>
  <si>
    <t>AREIA MEDIA - POSTO JAZIDA/FORNECEDOR (RETIRADO NA JAZIDA, SEM TRANSPORTE)</t>
  </si>
  <si>
    <t xml:space="preserve"> 00001379 </t>
  </si>
  <si>
    <t>CIMENTO PORTLAND COMPOSTO CP II-32</t>
  </si>
  <si>
    <t xml:space="preserve"> MAO-AJD-030 </t>
  </si>
  <si>
    <t>AJUDANTE DE PINTOR COM ENCARGOS COMPLEMENTARES</t>
  </si>
  <si>
    <t xml:space="preserve"> MAO-OFC-080 </t>
  </si>
  <si>
    <t>PINTOR COM ENCARGOS COMPLEMENTARES</t>
  </si>
  <si>
    <t xml:space="preserve"> MATED- 11445 </t>
  </si>
  <si>
    <t>LIXA PARA SUPERFÍCIE MADEIRA/MASSA EM FOLHA (GRÃO: 100| DIMENSÃO: 225x275MM)</t>
  </si>
  <si>
    <t>un</t>
  </si>
  <si>
    <t xml:space="preserve"> MATED- 11436 </t>
  </si>
  <si>
    <t xml:space="preserve">MASSA CORRIDA ACRÍLICA </t>
  </si>
  <si>
    <t>Kg</t>
  </si>
  <si>
    <t>PINT - PINTURAS</t>
  </si>
  <si>
    <t xml:space="preserve"> 88310 </t>
  </si>
  <si>
    <t xml:space="preserve"> 00007356 </t>
  </si>
  <si>
    <t>TINTA ACRILICA PREMIUM, COR BRANCO FOSCO</t>
  </si>
  <si>
    <t xml:space="preserve"> 00000536 </t>
  </si>
  <si>
    <t>REVESTIMENTO EM CERAMICA ESMALTADA EXTRA, PEI MENOR OU IGUAL A 3, FORMATO MENOR OU IGUAL A 2025 CM2</t>
  </si>
  <si>
    <t xml:space="preserve"> 88269 </t>
  </si>
  <si>
    <t>GESSEIRO COM ENCARGOS COMPLEMENTARES</t>
  </si>
  <si>
    <t xml:space="preserve"> 00000345 </t>
  </si>
  <si>
    <t>ARAME GALVANIZADO 18 BWG, D = 1,24MM (0,009 KG/M)</t>
  </si>
  <si>
    <t xml:space="preserve"> 00003315 </t>
  </si>
  <si>
    <t>GESSO EM PO PARA REVESTIMENTOS/MOLDURAS/SANCAS E USO GERAL</t>
  </si>
  <si>
    <t xml:space="preserve"> 00040547 </t>
  </si>
  <si>
    <t>PARAFUSO ZINCADO, AUTOBROCANTE, FLANGEADO, 4,2 MM X 19 MM</t>
  </si>
  <si>
    <t xml:space="preserve"> 00004812 </t>
  </si>
  <si>
    <t>PLACA DE GESSO PARA FORRO, *60 X 60* CM, ESPESSURA DE 12 MM (SEM COLOCACAO)</t>
  </si>
  <si>
    <t xml:space="preserve"> 00020250 </t>
  </si>
  <si>
    <t>SISAL EM FIBRA</t>
  </si>
  <si>
    <t xml:space="preserve"> ED-13343 </t>
  </si>
  <si>
    <t>LÂMPADA LED, BASE E27, POTÊNCIA 15W, BULBO A65, TEMPERATURA DA COR 6500K, TENSÃO 110-127V, FORNECIMENTO E INSTALAÇÃO, EXCLUSIVE LUMINÁRIA</t>
  </si>
  <si>
    <t xml:space="preserve"> ED-13355 </t>
  </si>
  <si>
    <t>LUMINÁRIA PLAFON REDONDO DE VIDRO JATEADO REDONDO, DIÂMETRO 25 CM, PARA UMA (1) LÂMPADA BASE E-27, FORNECIMENTO E INSTALAÇÃO, INCLUSIVE BASE, EXCLUSIVE LÂMPADA</t>
  </si>
  <si>
    <t xml:space="preserve"> 00012266 </t>
  </si>
  <si>
    <t>LUMINARIA SPOT DE SOBREPOR EM ALUMINIO COM ALETA PLASTICA PARA 1 LAMPADA, BASE E27, POTENCIA MAXIMA 40/60 W (NAO INCLUI LAMPADA)</t>
  </si>
  <si>
    <t xml:space="preserve"> 00038191 </t>
  </si>
  <si>
    <t>LAMPADA FLUORESCENTE COMPACTA 2U BRANCA 15 W, BASE E27 (127/220 V)</t>
  </si>
  <si>
    <t xml:space="preserve"> PERSI08 </t>
  </si>
  <si>
    <t xml:space="preserve"> SER-COL-020 </t>
  </si>
  <si>
    <t>ASSENTAMENTO DE PORTA DE METÁLICA UMA (1) OU DUAS (2) FOLHAS</t>
  </si>
  <si>
    <t xml:space="preserve"> ED-13909 </t>
  </si>
  <si>
    <t>FORNECIMENTO DE PORTA DE CORRER UMA (1) FOLHA, EM CHAPA GALVANIZADA LAMBRIL, MODELO ONDULADA, INCLUSIVE PERFIS PARA MARCO E PINTURA ANTICORROSIVA COM UMA (1) DEMÃO, EXCLUSIVE FECHADURA E ROLDANAS ( FABRICAÇÃO)</t>
  </si>
  <si>
    <t>Serviços</t>
  </si>
  <si>
    <t>ESQV - ESQUADRIAS/FERRAGENS/VIDROS</t>
  </si>
  <si>
    <t xml:space="preserve"> 91306 </t>
  </si>
  <si>
    <t>FECHADURA DE EMBUTIR PARA PORTAS INTERNAS, COMPLETA, ACABAMENTO PADRÃO MÉDIO, COM EXECUÇÃO DE FURO - FORNECIMENTO E INSTALAÇÃO. AF_12/2019</t>
  </si>
  <si>
    <t xml:space="preserve"> 100659 </t>
  </si>
  <si>
    <t>ALIZAR DE 5X1,5CM PARA PORTA FIXADO COM PREGOS, PADRÃO MÉDIO - FORNECIMENTO E INSTALAÇÃO. AF_12/2019</t>
  </si>
  <si>
    <t xml:space="preserve"> 90806 </t>
  </si>
  <si>
    <t>BATENTE PARA PORTA DE MADEIRA, FIXAÇÃO COM ARGAMASSA, PADRÃO MÉDIO - FORNECIMENTO E INSTALAÇÃO. AF_12/2019_P</t>
  </si>
  <si>
    <t xml:space="preserve"> 91296 </t>
  </si>
  <si>
    <t>PORTA DE MADEIRA FRISADA, SEMI-OCA (LEVE OU MÉDIA), 70X210CM, ESPESSURA DE 3CM, INCLUSO DOBRADIÇAS - FORNECIMENTO E INSTALAÇÃO. AF_12/2019</t>
  </si>
  <si>
    <t xml:space="preserve"> 95340 </t>
  </si>
  <si>
    <t>CURSO DE CAPACITAÇÃO PARA MARCENEIRO (ENCARGOS COMPLEMENTARES) - HORISTA</t>
  </si>
  <si>
    <t xml:space="preserve"> 00037370 </t>
  </si>
  <si>
    <t>ALIMENTACAO - HORISTA (COLETADO CAIXA)</t>
  </si>
  <si>
    <t xml:space="preserve"> 00043459 </t>
  </si>
  <si>
    <t>FERRAMENTAS - FAMILIA CARPINTEIRO DE FORMAS - HORISTA (ENCARGOS COMPLEMENTARES - COLETADO CAIXA)</t>
  </si>
  <si>
    <t xml:space="preserve"> 00043483 </t>
  </si>
  <si>
    <t>EPI - FAMILIA CARPINTEIRO DE FORMAS - HORISTA (ENCARGOS COMPLEMENTARES - COLETADO CAIXA)</t>
  </si>
  <si>
    <t xml:space="preserve"> 00012868 </t>
  </si>
  <si>
    <t>MARCENEIRO</t>
  </si>
  <si>
    <t xml:space="preserve"> 00037371 </t>
  </si>
  <si>
    <t>TRANSPORTE - HORISTA (COLETADO CAIXA)</t>
  </si>
  <si>
    <t xml:space="preserve"> O00015 </t>
  </si>
  <si>
    <t>MONTADOR DE ESTRUTURA METÁLICA COM ENCARGOSCOMPLEMENTARES</t>
  </si>
  <si>
    <t xml:space="preserve"> O00007 </t>
  </si>
  <si>
    <t xml:space="preserve"> A00074 </t>
  </si>
  <si>
    <t>Divisória de MDF c/ laminado</t>
  </si>
  <si>
    <t xml:space="preserve"> MDF Arauco </t>
  </si>
  <si>
    <t>MDF Arauco Castanho</t>
  </si>
  <si>
    <t xml:space="preserve"> 00004823 </t>
  </si>
  <si>
    <t>MASSA PLASTICA PARA MARMORE/GRANITO</t>
  </si>
  <si>
    <t xml:space="preserve"> 00007568 </t>
  </si>
  <si>
    <t>BUCHA DE NYLON SEM ABA S10, COM PARAFUSO DE 6,10 X 65 MM EM ACO ZINCADO COM ROSCA SOBERBA, CABECA CHATA E FENDA PHILLIPS</t>
  </si>
  <si>
    <t xml:space="preserve"> 00011795 </t>
  </si>
  <si>
    <t>GRANITO PARA BANCADA, POLIDO, TIPO ANDORINHA/ QUARTZ/ CASTELO/ CORUMBA OU OUTROS EQUIVALENTES DA REGIAO, E=  *2,5* CM</t>
  </si>
  <si>
    <t xml:space="preserve"> 00037329 </t>
  </si>
  <si>
    <t>REJUNTE EPOXI, QUALQUER COR</t>
  </si>
  <si>
    <t xml:space="preserve"> 00037591 </t>
  </si>
  <si>
    <t>SUPORTE MAO-FRANCESA EM ACO, ABAS IGUAIS 40 CM, CAPACIDADE MINIMA 70 KG, BRANCO</t>
  </si>
  <si>
    <t xml:space="preserve"> 180426 </t>
  </si>
  <si>
    <t>Joelho/Cotovelo 90° PVC - JS - 20mm-LH</t>
  </si>
  <si>
    <t xml:space="preserve"> 180108 </t>
  </si>
  <si>
    <t>Tubo em PVC - JS - 20mm (c/ rasgo na alvenaria)-LH</t>
  </si>
  <si>
    <t xml:space="preserve"> 280014 </t>
  </si>
  <si>
    <t xml:space="preserve"> 280005 </t>
  </si>
  <si>
    <t>AJUDANTE ESPECIALIZADO COM ENCARGOS COMPLEMENTARES</t>
  </si>
  <si>
    <t xml:space="preserve"> E00081 </t>
  </si>
  <si>
    <t>Disjuntor 2P - 6 a 32A - PADRÃO DIN</t>
  </si>
  <si>
    <t xml:space="preserve"> E00013 </t>
  </si>
  <si>
    <t>Eletroduto em PVC de 3/4"</t>
  </si>
  <si>
    <t xml:space="preserve"> E00007 </t>
  </si>
  <si>
    <t>Cabo de cobre 4.0 mm2 - 750V</t>
  </si>
  <si>
    <t xml:space="preserve"> E00035 </t>
  </si>
  <si>
    <t>Arruela de 3/4"</t>
  </si>
  <si>
    <t xml:space="preserve"> E00004 </t>
  </si>
  <si>
    <t>Bucha de 3/4"</t>
  </si>
  <si>
    <t xml:space="preserve"> E00030 </t>
  </si>
  <si>
    <t>Conjunto airstop s/ disjuntor</t>
  </si>
  <si>
    <t xml:space="preserve"> 280023 </t>
  </si>
  <si>
    <t xml:space="preserve"> 280004 </t>
  </si>
  <si>
    <t>AJUDANTE DE PEDREIRO COM ENCARGOS COMPLEMENTARES</t>
  </si>
  <si>
    <t xml:space="preserve"> D00166 </t>
  </si>
  <si>
    <t>Caixa p/ ar condicionado (preço medio)</t>
  </si>
  <si>
    <t xml:space="preserve"> 00042425 </t>
  </si>
  <si>
    <t>AR CONDICIONADO SPLIT INVERTER, HI-WALL (PAREDE), 12000 BTU/H, CICLO FRIO, 60HZ, CLASSIFICACAO A (SELO PROCEL), GAS HFC, CONTROLE S/FIO</t>
  </si>
  <si>
    <t xml:space="preserve"> 00039554 </t>
  </si>
  <si>
    <t>AR CONDICIONADO SPLIT ON/OFF, HI-WALL (PAREDE), 24000 BTUS/H, CICLO QUENTE/FRIO, 60 HZ, CLASSIFICACAO ENERGETICA A - SELO PROCEL, GAS HFC, CONTROLE S/ FIO</t>
  </si>
  <si>
    <t>Equipamento para Aquisição Permanente</t>
  </si>
  <si>
    <t xml:space="preserve"> LOGOUE </t>
  </si>
  <si>
    <t xml:space="preserve"> 88239 </t>
  </si>
  <si>
    <t>AJUDANTE DE CARPINTEIRO COM ENCARGOS COMPLEMENTARES</t>
  </si>
  <si>
    <t xml:space="preserve"> 88325 </t>
  </si>
  <si>
    <t>VIDRACEIRO COM ENCARGOS COMPLEMENTARES</t>
  </si>
  <si>
    <t xml:space="preserve"> 00007334 </t>
  </si>
  <si>
    <t>ADITIVO ADESIVO LIQUIDO PARA ARGAMASSAS DE REVESTIMENTOS CIMENTICIOS</t>
  </si>
  <si>
    <t xml:space="preserve"> 00000587 </t>
  </si>
  <si>
    <t>CANTONEIRA ALUMINIO ABAS DESIGUAIS 1" X 3/4 ", E = 1/8 "</t>
  </si>
  <si>
    <t xml:space="preserve"> 00001360 </t>
  </si>
  <si>
    <t>CHAPA DE MADEIRA COMPENSADA NAVAL (COM COLA FENOLICA), E = 6 MM, DE *1,60 X 2,20* M</t>
  </si>
  <si>
    <t xml:space="preserve"> 00011186 </t>
  </si>
  <si>
    <t>ESPELHO CRISTAL E = 4 MM</t>
  </si>
  <si>
    <t>P.O delegacia de Uberlândia
CGPLAN CONSULTORIA GERENCIAMENTO E PLANEJAMENTO DE OBRAS CIVIS ELETROMECÂNICAS EIRELI</t>
  </si>
  <si>
    <t>Obra - ANEXO I TERMO DE REFERÊNCIA</t>
  </si>
  <si>
    <t>Obra ANEXO III TERMO DE REFERÊNCIA</t>
  </si>
  <si>
    <t>ANEXO IV TERMO DE REFERÊNCIACOMPOSIÇÃO DE BDI PARA OBRAS E SERVIÇOS DE ENGENHARIA</t>
  </si>
  <si>
    <t>Obra:ANEXO II TERMO DE REFERÊNCIA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</si>
</sst>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,##0.00\ %"/>
    <numFmt numFmtId="166" formatCode="#,##0.00\ ;\(#,##0.00\);\-#\ ;@\ "/>
    <numFmt numFmtId="167" formatCode="#,##0.0000000"/>
  </numFmts>
  <fonts count="32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9"/>
      <name val="Arial"/>
      <family val="1"/>
    </font>
    <font>
      <b/>
      <sz val="12"/>
      <name val="Arial"/>
      <family val="1"/>
    </font>
    <font>
      <sz val="12"/>
      <name val="Arial"/>
      <family val="1"/>
    </font>
    <font>
      <b/>
      <sz val="14"/>
      <name val="Arial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4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auto="1"/>
      </right>
      <top style="thin">
        <color rgb="FFCCCCCC"/>
      </top>
      <bottom style="thin">
        <color rgb="FFCCCCCC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ck">
        <color theme="5" tint="-0.24994659260841701"/>
      </bottom>
      <diagonal/>
    </border>
    <border>
      <left/>
      <right/>
      <top style="thin">
        <color rgb="FFCCCCCC"/>
      </top>
      <bottom style="thick">
        <color theme="5" tint="-0.2499465926084170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/>
      <bottom style="thick">
        <color theme="5" tint="-0.2499465926084170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ck">
        <color theme="5" tint="-0.24994659260841701"/>
      </bottom>
      <diagonal/>
    </border>
    <border>
      <left style="thin">
        <color rgb="FFCCCCCC"/>
      </left>
      <right style="thin">
        <color rgb="FFCCCCCC"/>
      </right>
      <top style="thick">
        <color theme="5" tint="-0.24994659260841701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2" tint="-9.9948118533890809E-2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2" tint="-9.9948118533890809E-2"/>
      </left>
      <right style="thin">
        <color rgb="FFCCCCCC"/>
      </right>
      <top style="thin">
        <color rgb="FFCCCCCC"/>
      </top>
      <bottom style="thin">
        <color theme="2" tint="-9.9948118533890809E-2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theme="2" tint="-9.9948118533890809E-2"/>
      </bottom>
      <diagonal/>
    </border>
    <border>
      <left style="thin">
        <color rgb="FFCCCCCC"/>
      </left>
      <right/>
      <top style="thick">
        <color theme="5" tint="-0.24994659260841701"/>
      </top>
      <bottom style="thin">
        <color rgb="FFCCCCCC"/>
      </bottom>
      <diagonal/>
    </border>
    <border>
      <left/>
      <right style="thin">
        <color rgb="FFCCCCCC"/>
      </right>
      <top style="thick">
        <color theme="5" tint="-0.24994659260841701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ck">
        <color theme="5" tint="-0.24994659260841701"/>
      </bottom>
      <diagonal/>
    </border>
    <border>
      <left style="medium">
        <color auto="1"/>
      </left>
      <right style="thin">
        <color rgb="FFCCCCCC"/>
      </right>
      <top style="thin">
        <color rgb="FFCCCCCC"/>
      </top>
      <bottom/>
      <diagonal/>
    </border>
    <border>
      <left style="medium">
        <color auto="1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auto="1"/>
      </right>
      <top style="thin">
        <color rgb="FFCCCCCC"/>
      </top>
      <bottom style="thick">
        <color theme="5" tint="-0.24994659260841701"/>
      </bottom>
      <diagonal/>
    </border>
    <border>
      <left style="thin">
        <color rgb="FFCCCCCC"/>
      </left>
      <right style="medium">
        <color auto="1"/>
      </right>
      <top/>
      <bottom style="thin">
        <color rgb="FFCCCCCC"/>
      </bottom>
      <diagonal/>
    </border>
    <border>
      <left style="thin">
        <color rgb="FFCCCCCC"/>
      </left>
      <right style="medium">
        <color auto="1"/>
      </right>
      <top style="thin">
        <color rgb="FFCCCCCC"/>
      </top>
      <bottom style="thin">
        <color theme="2" tint="-9.9948118533890809E-2"/>
      </bottom>
      <diagonal/>
    </border>
    <border>
      <left/>
      <right style="medium">
        <color auto="1"/>
      </right>
      <top/>
      <bottom style="thick">
        <color theme="5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ck">
        <color rgb="FF000000"/>
      </top>
      <bottom/>
      <diagonal/>
    </border>
    <border>
      <left style="medium">
        <color auto="1"/>
      </left>
      <right/>
      <top style="thick">
        <color rgb="FF000000"/>
      </top>
      <bottom/>
      <diagonal/>
    </border>
    <border>
      <left/>
      <right style="medium">
        <color auto="1"/>
      </right>
      <top style="thick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</cellStyleXfs>
  <cellXfs count="228">
    <xf numFmtId="0" fontId="0" fillId="0" borderId="0" xfId="0"/>
    <xf numFmtId="0" fontId="9" fillId="2" borderId="3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right" vertical="top" wrapText="1"/>
    </xf>
    <xf numFmtId="165" fontId="8" fillId="10" borderId="8" xfId="0" applyNumberFormat="1" applyFont="1" applyFill="1" applyBorder="1" applyAlignment="1">
      <alignment horizontal="right" vertical="top" wrapText="1"/>
    </xf>
    <xf numFmtId="0" fontId="10" fillId="11" borderId="7" xfId="0" applyFont="1" applyFill="1" applyBorder="1" applyAlignment="1">
      <alignment horizontal="left" vertical="top" wrapText="1"/>
    </xf>
    <xf numFmtId="0" fontId="12" fillId="13" borderId="1" xfId="0" applyFont="1" applyFill="1" applyBorder="1" applyAlignment="1">
      <alignment horizontal="right" vertical="top" wrapText="1"/>
    </xf>
    <xf numFmtId="0" fontId="10" fillId="11" borderId="1" xfId="0" applyFont="1" applyFill="1" applyBorder="1" applyAlignment="1">
      <alignment horizontal="left" vertical="top" wrapText="1"/>
    </xf>
    <xf numFmtId="0" fontId="11" fillId="12" borderId="1" xfId="0" applyFont="1" applyFill="1" applyBorder="1" applyAlignment="1">
      <alignment horizontal="center" vertical="top" wrapText="1"/>
    </xf>
    <xf numFmtId="165" fontId="14" fillId="15" borderId="8" xfId="0" applyNumberFormat="1" applyFont="1" applyFill="1" applyBorder="1" applyAlignment="1">
      <alignment horizontal="right" vertical="top" wrapText="1"/>
    </xf>
    <xf numFmtId="0" fontId="21" fillId="21" borderId="5" xfId="0" applyFont="1" applyFill="1" applyBorder="1" applyAlignment="1">
      <alignment horizontal="center" vertical="top" wrapText="1"/>
    </xf>
    <xf numFmtId="0" fontId="21" fillId="21" borderId="0" xfId="0" applyFont="1" applyFill="1" applyBorder="1" applyAlignment="1">
      <alignment horizontal="center" vertical="top" wrapText="1"/>
    </xf>
    <xf numFmtId="0" fontId="21" fillId="21" borderId="6" xfId="0" applyFont="1" applyFill="1" applyBorder="1" applyAlignment="1">
      <alignment horizontal="center" vertical="top" wrapText="1"/>
    </xf>
    <xf numFmtId="0" fontId="20" fillId="20" borderId="0" xfId="0" applyFont="1" applyFill="1" applyBorder="1" applyAlignment="1">
      <alignment horizontal="left" vertical="top" wrapText="1"/>
    </xf>
    <xf numFmtId="0" fontId="18" fillId="18" borderId="0" xfId="0" applyFont="1" applyFill="1" applyBorder="1" applyAlignment="1">
      <alignment horizontal="right" vertical="top" wrapText="1"/>
    </xf>
    <xf numFmtId="0" fontId="17" fillId="17" borderId="5" xfId="0" applyFont="1" applyFill="1" applyBorder="1" applyAlignment="1">
      <alignment horizontal="center" vertical="top" wrapText="1"/>
    </xf>
    <xf numFmtId="0" fontId="17" fillId="17" borderId="0" xfId="0" applyFont="1" applyFill="1" applyBorder="1" applyAlignment="1">
      <alignment horizontal="center" vertical="top" wrapText="1"/>
    </xf>
    <xf numFmtId="164" fontId="5" fillId="7" borderId="1" xfId="2" applyFont="1" applyFill="1" applyBorder="1" applyAlignment="1">
      <alignment horizontal="left" vertical="top" wrapText="1"/>
    </xf>
    <xf numFmtId="164" fontId="7" fillId="9" borderId="1" xfId="2" applyFont="1" applyFill="1" applyBorder="1" applyAlignment="1">
      <alignment horizontal="right" vertical="top" wrapText="1"/>
    </xf>
    <xf numFmtId="164" fontId="13" fillId="14" borderId="1" xfId="2" applyFont="1" applyFill="1" applyBorder="1" applyAlignment="1">
      <alignment horizontal="right" vertical="top" wrapText="1"/>
    </xf>
    <xf numFmtId="164" fontId="21" fillId="21" borderId="0" xfId="2" applyFont="1" applyFill="1" applyBorder="1" applyAlignment="1">
      <alignment horizontal="center" vertical="top" wrapText="1"/>
    </xf>
    <xf numFmtId="164" fontId="17" fillId="17" borderId="0" xfId="2" applyFont="1" applyFill="1" applyBorder="1" applyAlignment="1">
      <alignment horizontal="center" vertical="top" wrapText="1"/>
    </xf>
    <xf numFmtId="164" fontId="0" fillId="0" borderId="0" xfId="2" applyFont="1"/>
    <xf numFmtId="164" fontId="1" fillId="6" borderId="1" xfId="2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4" fillId="6" borderId="1" xfId="2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8" fillId="18" borderId="0" xfId="2" applyFont="1" applyFill="1" applyBorder="1" applyAlignment="1">
      <alignment horizontal="right" vertical="top" wrapText="1"/>
    </xf>
    <xf numFmtId="0" fontId="23" fillId="16" borderId="13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left" vertical="top" wrapText="1"/>
    </xf>
    <xf numFmtId="0" fontId="1" fillId="23" borderId="1" xfId="0" applyFont="1" applyFill="1" applyBorder="1" applyAlignment="1">
      <alignment horizontal="right" vertical="top" wrapText="1"/>
    </xf>
    <xf numFmtId="164" fontId="5" fillId="22" borderId="1" xfId="0" applyNumberFormat="1" applyFont="1" applyFill="1" applyBorder="1" applyAlignment="1">
      <alignment horizontal="right" vertical="top" wrapText="1"/>
    </xf>
    <xf numFmtId="9" fontId="5" fillId="22" borderId="1" xfId="3" applyFont="1" applyFill="1" applyBorder="1" applyAlignment="1">
      <alignment horizontal="right" vertical="top" wrapText="1"/>
    </xf>
    <xf numFmtId="10" fontId="5" fillId="22" borderId="1" xfId="0" applyNumberFormat="1" applyFont="1" applyFill="1" applyBorder="1" applyAlignment="1">
      <alignment horizontal="center" vertical="center" wrapText="1"/>
    </xf>
    <xf numFmtId="164" fontId="5" fillId="22" borderId="1" xfId="0" applyNumberFormat="1" applyFont="1" applyFill="1" applyBorder="1" applyAlignment="1">
      <alignment horizontal="center" vertical="center" wrapText="1"/>
    </xf>
    <xf numFmtId="164" fontId="5" fillId="22" borderId="1" xfId="2" applyFont="1" applyFill="1" applyBorder="1" applyAlignment="1">
      <alignment horizontal="right" vertical="top" wrapText="1"/>
    </xf>
    <xf numFmtId="9" fontId="5" fillId="22" borderId="22" xfId="3" applyFont="1" applyFill="1" applyBorder="1" applyAlignment="1">
      <alignment horizontal="right" vertical="top" wrapText="1"/>
    </xf>
    <xf numFmtId="10" fontId="10" fillId="22" borderId="1" xfId="3" applyNumberFormat="1" applyFont="1" applyFill="1" applyBorder="1" applyAlignment="1">
      <alignment horizontal="center" vertical="center" wrapText="1"/>
    </xf>
    <xf numFmtId="164" fontId="10" fillId="22" borderId="24" xfId="2" applyFont="1" applyFill="1" applyBorder="1" applyAlignment="1">
      <alignment horizontal="center" vertical="center" wrapText="1"/>
    </xf>
    <xf numFmtId="9" fontId="10" fillId="22" borderId="25" xfId="3" applyFont="1" applyFill="1" applyBorder="1" applyAlignment="1">
      <alignment horizontal="right" vertical="top" wrapText="1"/>
    </xf>
    <xf numFmtId="164" fontId="10" fillId="22" borderId="24" xfId="2" applyFont="1" applyFill="1" applyBorder="1" applyAlignment="1">
      <alignment horizontal="right" vertical="top" wrapText="1"/>
    </xf>
    <xf numFmtId="10" fontId="5" fillId="22" borderId="1" xfId="3" applyNumberFormat="1" applyFont="1" applyFill="1" applyBorder="1" applyAlignment="1">
      <alignment horizontal="right" vertical="top" wrapText="1"/>
    </xf>
    <xf numFmtId="10" fontId="10" fillId="22" borderId="26" xfId="3" applyNumberFormat="1" applyFont="1" applyFill="1" applyBorder="1" applyAlignment="1">
      <alignment horizontal="right" vertical="top" wrapText="1"/>
    </xf>
    <xf numFmtId="164" fontId="10" fillId="22" borderId="19" xfId="2" applyFont="1" applyFill="1" applyBorder="1" applyAlignment="1">
      <alignment horizontal="right" vertical="top" wrapText="1"/>
    </xf>
    <xf numFmtId="164" fontId="5" fillId="22" borderId="0" xfId="2" applyFont="1" applyFill="1" applyBorder="1" applyAlignment="1">
      <alignment horizontal="right" vertical="top" wrapText="1"/>
    </xf>
    <xf numFmtId="10" fontId="10" fillId="22" borderId="27" xfId="3" applyNumberFormat="1" applyFont="1" applyFill="1" applyBorder="1" applyAlignment="1">
      <alignment horizontal="right" vertical="top" wrapText="1"/>
    </xf>
    <xf numFmtId="10" fontId="10" fillId="22" borderId="18" xfId="3" applyNumberFormat="1" applyFont="1" applyFill="1" applyBorder="1" applyAlignment="1">
      <alignment horizontal="right" vertical="top" wrapText="1"/>
    </xf>
    <xf numFmtId="164" fontId="10" fillId="22" borderId="20" xfId="2" applyFont="1" applyFill="1" applyBorder="1" applyAlignment="1">
      <alignment horizontal="right" vertical="top" wrapText="1"/>
    </xf>
    <xf numFmtId="10" fontId="5" fillId="22" borderId="22" xfId="3" applyNumberFormat="1" applyFont="1" applyFill="1" applyBorder="1" applyAlignment="1">
      <alignment horizontal="right" vertical="top" wrapText="1"/>
    </xf>
    <xf numFmtId="10" fontId="0" fillId="0" borderId="0" xfId="3" applyNumberFormat="1" applyFont="1"/>
    <xf numFmtId="164" fontId="5" fillId="22" borderId="22" xfId="2" applyFont="1" applyFill="1" applyBorder="1" applyAlignment="1">
      <alignment horizontal="right" vertical="top" wrapText="1"/>
    </xf>
    <xf numFmtId="164" fontId="5" fillId="22" borderId="28" xfId="2" applyFont="1" applyFill="1" applyBorder="1" applyAlignment="1">
      <alignment horizontal="right" vertical="top" wrapText="1"/>
    </xf>
    <xf numFmtId="10" fontId="10" fillId="22" borderId="1" xfId="3" applyNumberFormat="1" applyFont="1" applyFill="1" applyBorder="1" applyAlignment="1">
      <alignment horizontal="right" vertical="top" wrapText="1"/>
    </xf>
    <xf numFmtId="10" fontId="5" fillId="22" borderId="27" xfId="3" applyNumberFormat="1" applyFont="1" applyFill="1" applyBorder="1" applyAlignment="1">
      <alignment horizontal="right" vertical="top" wrapText="1"/>
    </xf>
    <xf numFmtId="164" fontId="5" fillId="22" borderId="29" xfId="2" applyFont="1" applyFill="1" applyBorder="1" applyAlignment="1">
      <alignment horizontal="right" vertical="top" wrapText="1"/>
    </xf>
    <xf numFmtId="10" fontId="10" fillId="22" borderId="30" xfId="3" applyNumberFormat="1" applyFont="1" applyFill="1" applyBorder="1" applyAlignment="1">
      <alignment horizontal="right" vertical="top" wrapText="1"/>
    </xf>
    <xf numFmtId="10" fontId="10" fillId="22" borderId="31" xfId="3" applyNumberFormat="1" applyFont="1" applyFill="1" applyBorder="1" applyAlignment="1">
      <alignment horizontal="right" vertical="top" wrapText="1"/>
    </xf>
    <xf numFmtId="164" fontId="10" fillId="22" borderId="23" xfId="2" applyFont="1" applyFill="1" applyBorder="1" applyAlignment="1">
      <alignment horizontal="right" vertical="top" wrapText="1"/>
    </xf>
    <xf numFmtId="10" fontId="10" fillId="22" borderId="32" xfId="3" applyNumberFormat="1" applyFont="1" applyFill="1" applyBorder="1" applyAlignment="1">
      <alignment horizontal="right" vertical="top" wrapText="1"/>
    </xf>
    <xf numFmtId="10" fontId="10" fillId="22" borderId="33" xfId="3" applyNumberFormat="1" applyFont="1" applyFill="1" applyBorder="1" applyAlignment="1">
      <alignment horizontal="right" vertical="top" wrapText="1"/>
    </xf>
    <xf numFmtId="0" fontId="10" fillId="22" borderId="19" xfId="2" applyNumberFormat="1" applyFont="1" applyFill="1" applyBorder="1" applyAlignment="1">
      <alignment horizontal="right" vertical="top" wrapText="1"/>
    </xf>
    <xf numFmtId="0" fontId="10" fillId="22" borderId="34" xfId="2" applyNumberFormat="1" applyFont="1" applyFill="1" applyBorder="1" applyAlignment="1">
      <alignment horizontal="right" vertical="top" wrapText="1"/>
    </xf>
    <xf numFmtId="10" fontId="10" fillId="22" borderId="28" xfId="3" applyNumberFormat="1" applyFont="1" applyFill="1" applyBorder="1" applyAlignment="1">
      <alignment horizontal="right" vertical="top" wrapText="1"/>
    </xf>
    <xf numFmtId="164" fontId="17" fillId="17" borderId="6" xfId="2" applyFont="1" applyFill="1" applyBorder="1" applyAlignment="1">
      <alignment horizontal="center" vertical="top" wrapText="1"/>
    </xf>
    <xf numFmtId="0" fontId="1" fillId="23" borderId="2" xfId="0" applyFont="1" applyFill="1" applyBorder="1" applyAlignment="1">
      <alignment horizontal="left" vertical="top" wrapText="1"/>
    </xf>
    <xf numFmtId="0" fontId="9" fillId="23" borderId="5" xfId="0" applyFont="1" applyFill="1" applyBorder="1" applyAlignment="1">
      <alignment horizontal="left" vertical="top" wrapText="1"/>
    </xf>
    <xf numFmtId="0" fontId="9" fillId="23" borderId="0" xfId="0" applyFont="1" applyFill="1" applyBorder="1" applyAlignment="1">
      <alignment horizontal="center" vertical="center" wrapText="1"/>
    </xf>
    <xf numFmtId="0" fontId="1" fillId="23" borderId="7" xfId="0" applyFont="1" applyFill="1" applyBorder="1" applyAlignment="1">
      <alignment horizontal="left" vertical="top" wrapText="1"/>
    </xf>
    <xf numFmtId="0" fontId="1" fillId="23" borderId="8" xfId="0" applyFont="1" applyFill="1" applyBorder="1" applyAlignment="1">
      <alignment horizontal="right" vertical="top" wrapText="1"/>
    </xf>
    <xf numFmtId="10" fontId="10" fillId="22" borderId="8" xfId="3" applyNumberFormat="1" applyFont="1" applyFill="1" applyBorder="1" applyAlignment="1">
      <alignment horizontal="center" vertical="center" wrapText="1"/>
    </xf>
    <xf numFmtId="164" fontId="10" fillId="22" borderId="37" xfId="2" applyFont="1" applyFill="1" applyBorder="1" applyAlignment="1">
      <alignment horizontal="center" vertical="center" wrapText="1"/>
    </xf>
    <xf numFmtId="9" fontId="5" fillId="22" borderId="38" xfId="3" applyFont="1" applyFill="1" applyBorder="1" applyAlignment="1">
      <alignment horizontal="right" vertical="top" wrapText="1"/>
    </xf>
    <xf numFmtId="164" fontId="5" fillId="22" borderId="8" xfId="2" applyFont="1" applyFill="1" applyBorder="1" applyAlignment="1">
      <alignment horizontal="right" vertical="top" wrapText="1"/>
    </xf>
    <xf numFmtId="10" fontId="5" fillId="22" borderId="8" xfId="3" applyNumberFormat="1" applyFont="1" applyFill="1" applyBorder="1" applyAlignment="1">
      <alignment horizontal="right" vertical="top" wrapText="1"/>
    </xf>
    <xf numFmtId="10" fontId="10" fillId="22" borderId="39" xfId="3" applyNumberFormat="1" applyFont="1" applyFill="1" applyBorder="1" applyAlignment="1">
      <alignment horizontal="right" vertical="top" wrapText="1"/>
    </xf>
    <xf numFmtId="164" fontId="10" fillId="22" borderId="40" xfId="2" applyFont="1" applyFill="1" applyBorder="1" applyAlignment="1">
      <alignment horizontal="right" vertical="top" wrapText="1"/>
    </xf>
    <xf numFmtId="10" fontId="5" fillId="22" borderId="38" xfId="3" applyNumberFormat="1" applyFont="1" applyFill="1" applyBorder="1" applyAlignment="1">
      <alignment horizontal="right" vertical="top" wrapText="1"/>
    </xf>
    <xf numFmtId="164" fontId="5" fillId="22" borderId="38" xfId="2" applyFont="1" applyFill="1" applyBorder="1" applyAlignment="1">
      <alignment horizontal="right" vertical="top" wrapText="1"/>
    </xf>
    <xf numFmtId="10" fontId="9" fillId="23" borderId="0" xfId="3" applyNumberFormat="1" applyFont="1" applyFill="1" applyBorder="1" applyAlignment="1">
      <alignment horizontal="left" vertical="top" wrapText="1"/>
    </xf>
    <xf numFmtId="10" fontId="9" fillId="23" borderId="0" xfId="3" applyNumberFormat="1" applyFont="1" applyFill="1" applyBorder="1" applyAlignment="1">
      <alignment horizontal="right" vertical="top" wrapText="1"/>
    </xf>
    <xf numFmtId="10" fontId="9" fillId="23" borderId="6" xfId="3" applyNumberFormat="1" applyFont="1" applyFill="1" applyBorder="1" applyAlignment="1">
      <alignment horizontal="right" vertical="top" wrapText="1"/>
    </xf>
    <xf numFmtId="164" fontId="9" fillId="23" borderId="0" xfId="2" applyFont="1" applyFill="1" applyBorder="1" applyAlignment="1">
      <alignment horizontal="left" vertical="top" wrapText="1"/>
    </xf>
    <xf numFmtId="164" fontId="9" fillId="23" borderId="0" xfId="2" applyFont="1" applyFill="1" applyBorder="1" applyAlignment="1">
      <alignment horizontal="right" vertical="top" wrapText="1"/>
    </xf>
    <xf numFmtId="164" fontId="9" fillId="23" borderId="6" xfId="2" applyFont="1" applyFill="1" applyBorder="1" applyAlignment="1">
      <alignment horizontal="right" vertical="top" wrapText="1"/>
    </xf>
    <xf numFmtId="0" fontId="9" fillId="23" borderId="0" xfId="0" applyFont="1" applyFill="1" applyBorder="1" applyAlignment="1">
      <alignment horizontal="left" vertical="top" wrapText="1"/>
    </xf>
    <xf numFmtId="0" fontId="9" fillId="23" borderId="0" xfId="0" applyFont="1" applyFill="1" applyBorder="1" applyAlignment="1">
      <alignment horizontal="right" vertical="top" wrapText="1"/>
    </xf>
    <xf numFmtId="0" fontId="15" fillId="23" borderId="5" xfId="0" applyFont="1" applyFill="1" applyBorder="1" applyAlignment="1">
      <alignment horizontal="center" vertical="top" wrapText="1"/>
    </xf>
    <xf numFmtId="0" fontId="15" fillId="23" borderId="0" xfId="0" applyFont="1" applyFill="1" applyBorder="1" applyAlignment="1">
      <alignment horizontal="center" vertical="top" wrapText="1"/>
    </xf>
    <xf numFmtId="0" fontId="9" fillId="23" borderId="0" xfId="0" applyFont="1" applyFill="1" applyBorder="1" applyAlignment="1">
      <alignment horizontal="center" vertical="top" wrapText="1"/>
    </xf>
    <xf numFmtId="0" fontId="9" fillId="23" borderId="6" xfId="0" applyFont="1" applyFill="1" applyBorder="1" applyAlignment="1">
      <alignment horizontal="center" vertical="top" wrapText="1"/>
    </xf>
    <xf numFmtId="0" fontId="9" fillId="23" borderId="5" xfId="0" applyFont="1" applyFill="1" applyBorder="1" applyAlignment="1">
      <alignment horizontal="center" vertical="top" wrapText="1"/>
    </xf>
    <xf numFmtId="164" fontId="0" fillId="0" borderId="0" xfId="0" applyNumberFormat="1"/>
    <xf numFmtId="0" fontId="9" fillId="23" borderId="3" xfId="0" applyFont="1" applyFill="1" applyBorder="1" applyAlignment="1">
      <alignment horizontal="center" vertical="center" wrapText="1"/>
    </xf>
    <xf numFmtId="0" fontId="28" fillId="0" borderId="0" xfId="4" applyFont="1" applyBorder="1" applyAlignment="1">
      <alignment horizontal="center" vertical="center" wrapText="1"/>
    </xf>
    <xf numFmtId="0" fontId="28" fillId="0" borderId="0" xfId="4" applyFont="1" applyBorder="1" applyAlignment="1">
      <alignment vertical="center" wrapText="1"/>
    </xf>
    <xf numFmtId="0" fontId="29" fillId="0" borderId="0" xfId="4" applyFont="1" applyBorder="1" applyAlignment="1">
      <alignment vertical="center" wrapText="1"/>
    </xf>
    <xf numFmtId="0" fontId="30" fillId="0" borderId="0" xfId="4" applyFont="1" applyBorder="1" applyAlignment="1">
      <alignment vertical="center" wrapText="1"/>
    </xf>
    <xf numFmtId="0" fontId="31" fillId="0" borderId="0" xfId="4" applyFont="1" applyBorder="1" applyAlignment="1">
      <alignment vertical="center" wrapText="1"/>
    </xf>
    <xf numFmtId="0" fontId="28" fillId="24" borderId="0" xfId="4" applyFont="1" applyFill="1" applyBorder="1" applyAlignment="1">
      <alignment horizontal="center" vertical="center" wrapText="1"/>
    </xf>
    <xf numFmtId="0" fontId="0" fillId="0" borderId="0" xfId="0" applyBorder="1"/>
    <xf numFmtId="0" fontId="28" fillId="0" borderId="5" xfId="4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2" fontId="28" fillId="0" borderId="6" xfId="4" applyNumberFormat="1" applyFont="1" applyBorder="1" applyAlignment="1">
      <alignment horizontal="center" vertical="center" wrapText="1"/>
    </xf>
    <xf numFmtId="0" fontId="29" fillId="0" borderId="5" xfId="4" applyFont="1" applyBorder="1" applyAlignment="1">
      <alignment horizontal="center" vertical="center" wrapText="1"/>
    </xf>
    <xf numFmtId="166" fontId="29" fillId="0" borderId="6" xfId="1" applyNumberFormat="1" applyFont="1" applyFill="1" applyBorder="1" applyAlignment="1" applyProtection="1">
      <alignment horizontal="center" vertical="center" wrapText="1"/>
    </xf>
    <xf numFmtId="0" fontId="29" fillId="0" borderId="6" xfId="4" applyFont="1" applyFill="1" applyBorder="1" applyAlignment="1">
      <alignment horizontal="center" vertical="center" wrapText="1"/>
    </xf>
    <xf numFmtId="166" fontId="28" fillId="0" borderId="6" xfId="4" applyNumberFormat="1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0" fontId="30" fillId="0" borderId="6" xfId="4" applyFont="1" applyBorder="1" applyAlignment="1">
      <alignment horizontal="center" vertical="center" wrapText="1"/>
    </xf>
    <xf numFmtId="0" fontId="29" fillId="24" borderId="5" xfId="4" applyFont="1" applyFill="1" applyBorder="1"/>
    <xf numFmtId="2" fontId="29" fillId="24" borderId="6" xfId="4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9" fillId="25" borderId="41" xfId="4" applyFont="1" applyFill="1" applyBorder="1" applyAlignment="1">
      <alignment vertical="center" wrapText="1"/>
    </xf>
    <xf numFmtId="0" fontId="5" fillId="22" borderId="1" xfId="0" applyFont="1" applyFill="1" applyBorder="1" applyAlignment="1">
      <alignment horizontal="left" vertical="top" wrapText="1"/>
    </xf>
    <xf numFmtId="0" fontId="5" fillId="22" borderId="1" xfId="0" applyFont="1" applyFill="1" applyBorder="1" applyAlignment="1">
      <alignment horizontal="right" vertical="top" wrapText="1"/>
    </xf>
    <xf numFmtId="0" fontId="1" fillId="23" borderId="1" xfId="0" applyFont="1" applyFill="1" applyBorder="1" applyAlignment="1">
      <alignment horizontal="center" vertical="top" wrapText="1"/>
    </xf>
    <xf numFmtId="0" fontId="10" fillId="15" borderId="1" xfId="0" applyFont="1" applyFill="1" applyBorder="1" applyAlignment="1">
      <alignment horizontal="left" vertical="top" wrapText="1"/>
    </xf>
    <xf numFmtId="0" fontId="10" fillId="15" borderId="1" xfId="0" applyFont="1" applyFill="1" applyBorder="1" applyAlignment="1">
      <alignment horizontal="right" vertical="top" wrapText="1"/>
    </xf>
    <xf numFmtId="0" fontId="10" fillId="15" borderId="1" xfId="0" applyFont="1" applyFill="1" applyBorder="1" applyAlignment="1">
      <alignment horizontal="center" vertical="top" wrapText="1"/>
    </xf>
    <xf numFmtId="167" fontId="10" fillId="15" borderId="1" xfId="0" applyNumberFormat="1" applyFont="1" applyFill="1" applyBorder="1" applyAlignment="1">
      <alignment horizontal="right" vertical="top" wrapText="1"/>
    </xf>
    <xf numFmtId="4" fontId="10" fillId="15" borderId="1" xfId="0" applyNumberFormat="1" applyFont="1" applyFill="1" applyBorder="1" applyAlignment="1">
      <alignment horizontal="right" vertical="top" wrapText="1"/>
    </xf>
    <xf numFmtId="0" fontId="15" fillId="26" borderId="1" xfId="0" applyFont="1" applyFill="1" applyBorder="1" applyAlignment="1">
      <alignment horizontal="left" vertical="top" wrapText="1"/>
    </xf>
    <xf numFmtId="0" fontId="15" fillId="26" borderId="1" xfId="0" applyFont="1" applyFill="1" applyBorder="1" applyAlignment="1">
      <alignment horizontal="right" vertical="top" wrapText="1"/>
    </xf>
    <xf numFmtId="0" fontId="15" fillId="26" borderId="1" xfId="0" applyFont="1" applyFill="1" applyBorder="1" applyAlignment="1">
      <alignment horizontal="center" vertical="top" wrapText="1"/>
    </xf>
    <xf numFmtId="167" fontId="15" fillId="26" borderId="1" xfId="0" applyNumberFormat="1" applyFont="1" applyFill="1" applyBorder="1" applyAlignment="1">
      <alignment horizontal="right" vertical="top" wrapText="1"/>
    </xf>
    <xf numFmtId="4" fontId="15" fillId="26" borderId="1" xfId="0" applyNumberFormat="1" applyFont="1" applyFill="1" applyBorder="1" applyAlignment="1">
      <alignment horizontal="right" vertical="top" wrapText="1"/>
    </xf>
    <xf numFmtId="0" fontId="15" fillId="27" borderId="1" xfId="0" applyFont="1" applyFill="1" applyBorder="1" applyAlignment="1">
      <alignment horizontal="left" vertical="top" wrapText="1"/>
    </xf>
    <xf numFmtId="0" fontId="15" fillId="27" borderId="1" xfId="0" applyFont="1" applyFill="1" applyBorder="1" applyAlignment="1">
      <alignment horizontal="right" vertical="top" wrapText="1"/>
    </xf>
    <xf numFmtId="0" fontId="15" fillId="27" borderId="1" xfId="0" applyFont="1" applyFill="1" applyBorder="1" applyAlignment="1">
      <alignment horizontal="center" vertical="top" wrapText="1"/>
    </xf>
    <xf numFmtId="167" fontId="15" fillId="27" borderId="1" xfId="0" applyNumberFormat="1" applyFont="1" applyFill="1" applyBorder="1" applyAlignment="1">
      <alignment horizontal="right" vertical="top" wrapText="1"/>
    </xf>
    <xf numFmtId="4" fontId="15" fillId="27" borderId="1" xfId="0" applyNumberFormat="1" applyFont="1" applyFill="1" applyBorder="1" applyAlignment="1">
      <alignment horizontal="right" vertical="top" wrapText="1"/>
    </xf>
    <xf numFmtId="0" fontId="10" fillId="15" borderId="42" xfId="0" applyFont="1" applyFill="1" applyBorder="1" applyAlignment="1">
      <alignment horizontal="left" vertical="top" wrapText="1"/>
    </xf>
    <xf numFmtId="0" fontId="1" fillId="23" borderId="3" xfId="0" applyFont="1" applyFill="1" applyBorder="1" applyAlignment="1">
      <alignment horizontal="left" vertical="top" wrapText="1"/>
    </xf>
    <xf numFmtId="0" fontId="5" fillId="22" borderId="7" xfId="0" applyFont="1" applyFill="1" applyBorder="1" applyAlignment="1">
      <alignment horizontal="left" vertical="top" wrapText="1"/>
    </xf>
    <xf numFmtId="4" fontId="5" fillId="22" borderId="8" xfId="0" applyNumberFormat="1" applyFont="1" applyFill="1" applyBorder="1" applyAlignment="1">
      <alignment horizontal="right" vertical="top" wrapText="1"/>
    </xf>
    <xf numFmtId="0" fontId="10" fillId="15" borderId="7" xfId="0" applyFont="1" applyFill="1" applyBorder="1" applyAlignment="1">
      <alignment horizontal="left" vertical="top" wrapText="1"/>
    </xf>
    <xf numFmtId="4" fontId="10" fillId="15" borderId="8" xfId="0" applyNumberFormat="1" applyFont="1" applyFill="1" applyBorder="1" applyAlignment="1">
      <alignment horizontal="right" vertical="top" wrapText="1"/>
    </xf>
    <xf numFmtId="0" fontId="15" fillId="26" borderId="7" xfId="0" applyFont="1" applyFill="1" applyBorder="1" applyAlignment="1">
      <alignment horizontal="left" vertical="top" wrapText="1"/>
    </xf>
    <xf numFmtId="4" fontId="15" fillId="26" borderId="8" xfId="0" applyNumberFormat="1" applyFont="1" applyFill="1" applyBorder="1" applyAlignment="1">
      <alignment horizontal="right" vertical="top" wrapText="1"/>
    </xf>
    <xf numFmtId="0" fontId="15" fillId="27" borderId="7" xfId="0" applyFont="1" applyFill="1" applyBorder="1" applyAlignment="1">
      <alignment horizontal="left" vertical="top" wrapText="1"/>
    </xf>
    <xf numFmtId="4" fontId="15" fillId="27" borderId="8" xfId="0" applyNumberFormat="1" applyFont="1" applyFill="1" applyBorder="1" applyAlignment="1">
      <alignment horizontal="right" vertical="top" wrapText="1"/>
    </xf>
    <xf numFmtId="0" fontId="9" fillId="23" borderId="5" xfId="0" applyFont="1" applyFill="1" applyBorder="1" applyAlignment="1">
      <alignment horizontal="right" vertical="top" wrapText="1"/>
    </xf>
    <xf numFmtId="167" fontId="9" fillId="23" borderId="0" xfId="0" applyNumberFormat="1" applyFont="1" applyFill="1" applyBorder="1" applyAlignment="1">
      <alignment horizontal="right" vertical="top" wrapText="1"/>
    </xf>
    <xf numFmtId="4" fontId="9" fillId="23" borderId="6" xfId="0" applyNumberFormat="1" applyFont="1" applyFill="1" applyBorder="1" applyAlignment="1">
      <alignment horizontal="right" vertical="top" wrapText="1"/>
    </xf>
    <xf numFmtId="0" fontId="10" fillId="15" borderId="43" xfId="0" applyFont="1" applyFill="1" applyBorder="1" applyAlignment="1">
      <alignment horizontal="left" vertical="top" wrapText="1"/>
    </xf>
    <xf numFmtId="0" fontId="10" fillId="15" borderId="44" xfId="0" applyFont="1" applyFill="1" applyBorder="1" applyAlignment="1">
      <alignment horizontal="left" vertical="top" wrapText="1"/>
    </xf>
    <xf numFmtId="0" fontId="15" fillId="23" borderId="6" xfId="0" applyFont="1" applyFill="1" applyBorder="1" applyAlignment="1">
      <alignment horizontal="center" vertical="top" wrapText="1"/>
    </xf>
    <xf numFmtId="10" fontId="9" fillId="23" borderId="0" xfId="0" applyNumberFormat="1" applyFont="1" applyFill="1" applyBorder="1" applyAlignment="1">
      <alignment horizontal="right" vertical="top" wrapText="1"/>
    </xf>
    <xf numFmtId="0" fontId="23" fillId="16" borderId="2" xfId="0" applyFont="1" applyFill="1" applyBorder="1" applyAlignment="1">
      <alignment horizontal="center" vertical="center" wrapText="1"/>
    </xf>
    <xf numFmtId="0" fontId="23" fillId="16" borderId="3" xfId="0" applyFont="1" applyFill="1" applyBorder="1" applyAlignment="1">
      <alignment horizontal="center" vertical="center" wrapText="1"/>
    </xf>
    <xf numFmtId="0" fontId="23" fillId="16" borderId="12" xfId="0" applyFont="1" applyFill="1" applyBorder="1" applyAlignment="1">
      <alignment horizontal="center" vertical="center" wrapText="1"/>
    </xf>
    <xf numFmtId="0" fontId="23" fillId="16" borderId="1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left" vertical="top" wrapText="1"/>
    </xf>
    <xf numFmtId="164" fontId="1" fillId="2" borderId="3" xfId="2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3" fillId="16" borderId="13" xfId="0" applyFont="1" applyFill="1" applyBorder="1" applyAlignment="1">
      <alignment horizontal="left" vertical="top" wrapText="1"/>
    </xf>
    <xf numFmtId="164" fontId="1" fillId="16" borderId="13" xfId="2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1" fillId="16" borderId="14" xfId="0" applyFont="1" applyFill="1" applyBorder="1" applyAlignment="1">
      <alignment horizontal="center" vertical="center" wrapText="1"/>
    </xf>
    <xf numFmtId="0" fontId="18" fillId="18" borderId="5" xfId="0" applyFont="1" applyFill="1" applyBorder="1" applyAlignment="1">
      <alignment horizontal="right" vertical="top" wrapText="1"/>
    </xf>
    <xf numFmtId="0" fontId="18" fillId="18" borderId="0" xfId="0" applyFont="1" applyFill="1" applyBorder="1" applyAlignment="1">
      <alignment horizontal="right" vertical="top" wrapText="1"/>
    </xf>
    <xf numFmtId="0" fontId="16" fillId="16" borderId="0" xfId="0" applyFont="1" applyFill="1" applyBorder="1" applyAlignment="1">
      <alignment horizontal="left" vertical="top" wrapText="1"/>
    </xf>
    <xf numFmtId="164" fontId="19" fillId="19" borderId="0" xfId="2" applyFont="1" applyFill="1" applyBorder="1" applyAlignment="1">
      <alignment horizontal="right" vertical="top" wrapText="1"/>
    </xf>
    <xf numFmtId="164" fontId="18" fillId="18" borderId="0" xfId="2" applyFont="1" applyFill="1" applyBorder="1" applyAlignment="1">
      <alignment horizontal="right" vertical="top" wrapText="1"/>
    </xf>
    <xf numFmtId="164" fontId="18" fillId="18" borderId="6" xfId="2" applyFont="1" applyFill="1" applyBorder="1" applyAlignment="1">
      <alignment horizontal="right" vertical="top" wrapText="1"/>
    </xf>
    <xf numFmtId="0" fontId="15" fillId="21" borderId="9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24" fillId="3" borderId="15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15" fillId="23" borderId="9" xfId="0" applyFont="1" applyFill="1" applyBorder="1" applyAlignment="1">
      <alignment horizontal="center" vertical="top" wrapText="1"/>
    </xf>
    <xf numFmtId="0" fontId="9" fillId="23" borderId="5" xfId="0" applyFont="1" applyFill="1" applyBorder="1" applyAlignment="1">
      <alignment horizontal="center" vertical="center" wrapText="1"/>
    </xf>
    <xf numFmtId="0" fontId="9" fillId="23" borderId="0" xfId="0" applyFont="1" applyFill="1" applyBorder="1" applyAlignment="1">
      <alignment horizontal="center" vertical="center" wrapText="1"/>
    </xf>
    <xf numFmtId="0" fontId="15" fillId="27" borderId="1" xfId="0" applyFont="1" applyFill="1" applyBorder="1" applyAlignment="1">
      <alignment horizontal="left" vertical="top" wrapText="1"/>
    </xf>
    <xf numFmtId="0" fontId="1" fillId="23" borderId="1" xfId="0" applyFont="1" applyFill="1" applyBorder="1" applyAlignment="1">
      <alignment horizontal="left" vertical="top" wrapText="1"/>
    </xf>
    <xf numFmtId="0" fontId="10" fillId="15" borderId="1" xfId="0" applyFont="1" applyFill="1" applyBorder="1" applyAlignment="1">
      <alignment horizontal="left" vertical="top" wrapText="1"/>
    </xf>
    <xf numFmtId="0" fontId="15" fillId="26" borderId="1" xfId="0" applyFont="1" applyFill="1" applyBorder="1" applyAlignment="1">
      <alignment horizontal="left" vertical="top" wrapText="1"/>
    </xf>
    <xf numFmtId="0" fontId="5" fillId="22" borderId="1" xfId="0" applyFont="1" applyFill="1" applyBorder="1" applyAlignment="1">
      <alignment horizontal="left" vertical="top" wrapText="1"/>
    </xf>
    <xf numFmtId="0" fontId="1" fillId="23" borderId="45" xfId="0" applyFont="1" applyFill="1" applyBorder="1" applyAlignment="1">
      <alignment horizontal="center" wrapText="1"/>
    </xf>
    <xf numFmtId="0" fontId="0" fillId="0" borderId="16" xfId="0" applyBorder="1"/>
    <xf numFmtId="0" fontId="0" fillId="0" borderId="46" xfId="0" applyBorder="1"/>
    <xf numFmtId="0" fontId="1" fillId="23" borderId="3" xfId="0" applyFont="1" applyFill="1" applyBorder="1" applyAlignment="1">
      <alignment horizontal="left" vertical="top" wrapText="1"/>
    </xf>
    <xf numFmtId="0" fontId="1" fillId="23" borderId="4" xfId="0" applyFont="1" applyFill="1" applyBorder="1" applyAlignment="1">
      <alignment horizontal="left" vertical="top" wrapText="1"/>
    </xf>
    <xf numFmtId="0" fontId="9" fillId="23" borderId="0" xfId="0" applyFont="1" applyFill="1" applyBorder="1" applyAlignment="1">
      <alignment horizontal="left" vertical="top" wrapText="1"/>
    </xf>
    <xf numFmtId="0" fontId="9" fillId="23" borderId="6" xfId="0" applyFont="1" applyFill="1" applyBorder="1" applyAlignment="1">
      <alignment horizontal="left" vertical="top" wrapText="1"/>
    </xf>
    <xf numFmtId="0" fontId="5" fillId="22" borderId="35" xfId="0" applyFont="1" applyFill="1" applyBorder="1" applyAlignment="1">
      <alignment horizontal="center" vertical="top" wrapText="1"/>
    </xf>
    <xf numFmtId="0" fontId="5" fillId="22" borderId="36" xfId="0" applyFont="1" applyFill="1" applyBorder="1" applyAlignment="1">
      <alignment horizontal="center" vertical="top" wrapText="1"/>
    </xf>
    <xf numFmtId="10" fontId="5" fillId="22" borderId="21" xfId="3" applyNumberFormat="1" applyFont="1" applyFill="1" applyBorder="1" applyAlignment="1">
      <alignment horizontal="left" vertical="center" wrapText="1"/>
    </xf>
    <xf numFmtId="10" fontId="5" fillId="22" borderId="22" xfId="3" applyNumberFormat="1" applyFont="1" applyFill="1" applyBorder="1" applyAlignment="1">
      <alignment horizontal="left" vertical="center" wrapText="1"/>
    </xf>
    <xf numFmtId="0" fontId="15" fillId="23" borderId="10" xfId="0" applyFont="1" applyFill="1" applyBorder="1" applyAlignment="1">
      <alignment horizontal="center" vertical="top" wrapText="1"/>
    </xf>
    <xf numFmtId="0" fontId="15" fillId="23" borderId="11" xfId="0" applyFont="1" applyFill="1" applyBorder="1" applyAlignment="1">
      <alignment horizontal="center" vertical="top" wrapText="1"/>
    </xf>
    <xf numFmtId="0" fontId="5" fillId="22" borderId="21" xfId="0" applyFont="1" applyFill="1" applyBorder="1" applyAlignment="1">
      <alignment horizontal="left" vertical="center" wrapText="1"/>
    </xf>
    <xf numFmtId="0" fontId="5" fillId="22" borderId="22" xfId="0" applyFont="1" applyFill="1" applyBorder="1" applyAlignment="1">
      <alignment horizontal="left" vertical="center" wrapText="1"/>
    </xf>
    <xf numFmtId="10" fontId="5" fillId="22" borderId="35" xfId="3" applyNumberFormat="1" applyFont="1" applyFill="1" applyBorder="1" applyAlignment="1">
      <alignment horizontal="center" vertical="top" wrapText="1"/>
    </xf>
    <xf numFmtId="10" fontId="5" fillId="22" borderId="36" xfId="3" applyNumberFormat="1" applyFont="1" applyFill="1" applyBorder="1" applyAlignment="1">
      <alignment horizontal="center" vertical="top" wrapText="1"/>
    </xf>
    <xf numFmtId="164" fontId="9" fillId="23" borderId="5" xfId="2" applyFont="1" applyFill="1" applyBorder="1" applyAlignment="1">
      <alignment horizontal="left" vertical="top" wrapText="1"/>
    </xf>
    <xf numFmtId="164" fontId="9" fillId="23" borderId="0" xfId="2" applyFont="1" applyFill="1" applyBorder="1" applyAlignment="1">
      <alignment horizontal="left" vertical="top" wrapText="1"/>
    </xf>
    <xf numFmtId="0" fontId="9" fillId="23" borderId="5" xfId="0" applyFont="1" applyFill="1" applyBorder="1" applyAlignment="1">
      <alignment horizontal="left" vertical="top" wrapText="1"/>
    </xf>
    <xf numFmtId="10" fontId="9" fillId="23" borderId="5" xfId="3" applyNumberFormat="1" applyFont="1" applyFill="1" applyBorder="1" applyAlignment="1">
      <alignment horizontal="left" vertical="top" wrapText="1"/>
    </xf>
    <xf numFmtId="10" fontId="9" fillId="23" borderId="0" xfId="3" applyNumberFormat="1" applyFont="1" applyFill="1" applyBorder="1" applyAlignment="1">
      <alignment horizontal="left" vertical="top" wrapText="1"/>
    </xf>
    <xf numFmtId="0" fontId="26" fillId="23" borderId="3" xfId="0" applyFont="1" applyFill="1" applyBorder="1" applyAlignment="1">
      <alignment horizontal="center" vertical="center" wrapText="1"/>
    </xf>
    <xf numFmtId="0" fontId="26" fillId="23" borderId="4" xfId="0" applyFont="1" applyFill="1" applyBorder="1" applyAlignment="1">
      <alignment horizontal="center" vertical="center" wrapText="1"/>
    </xf>
    <xf numFmtId="0" fontId="26" fillId="23" borderId="13" xfId="0" applyFont="1" applyFill="1" applyBorder="1" applyAlignment="1">
      <alignment horizontal="center" vertical="center" wrapText="1"/>
    </xf>
    <xf numFmtId="0" fontId="26" fillId="23" borderId="14" xfId="0" applyFont="1" applyFill="1" applyBorder="1" applyAlignment="1">
      <alignment horizontal="center" vertical="center" wrapText="1"/>
    </xf>
    <xf numFmtId="0" fontId="9" fillId="23" borderId="3" xfId="0" applyFont="1" applyFill="1" applyBorder="1" applyAlignment="1">
      <alignment horizontal="center" vertical="top" wrapText="1"/>
    </xf>
    <xf numFmtId="0" fontId="24" fillId="23" borderId="15" xfId="0" applyFont="1" applyFill="1" applyBorder="1" applyAlignment="1">
      <alignment horizontal="center" vertical="center" wrapText="1"/>
    </xf>
    <xf numFmtId="0" fontId="24" fillId="23" borderId="16" xfId="0" applyFont="1" applyFill="1" applyBorder="1" applyAlignment="1">
      <alignment horizontal="center" vertical="center" wrapText="1"/>
    </xf>
    <xf numFmtId="0" fontId="24" fillId="23" borderId="17" xfId="0" applyFont="1" applyFill="1" applyBorder="1" applyAlignment="1">
      <alignment horizontal="center" vertical="center" wrapText="1"/>
    </xf>
    <xf numFmtId="0" fontId="26" fillId="23" borderId="0" xfId="0" applyFont="1" applyFill="1" applyBorder="1" applyAlignment="1">
      <alignment horizontal="center" vertical="center" wrapText="1"/>
    </xf>
    <xf numFmtId="0" fontId="5" fillId="22" borderId="21" xfId="0" applyFont="1" applyFill="1" applyBorder="1" applyAlignment="1">
      <alignment horizontal="left" vertical="top" wrapText="1"/>
    </xf>
    <xf numFmtId="0" fontId="5" fillId="22" borderId="22" xfId="0" applyFont="1" applyFill="1" applyBorder="1" applyAlignment="1">
      <alignment horizontal="left" vertical="top" wrapText="1"/>
    </xf>
    <xf numFmtId="0" fontId="28" fillId="24" borderId="2" xfId="4" applyFont="1" applyFill="1" applyBorder="1" applyAlignment="1">
      <alignment horizontal="center" vertical="center" wrapText="1"/>
    </xf>
    <xf numFmtId="0" fontId="28" fillId="24" borderId="3" xfId="4" applyFont="1" applyFill="1" applyBorder="1" applyAlignment="1">
      <alignment horizontal="center" vertical="center" wrapText="1"/>
    </xf>
    <xf numFmtId="0" fontId="28" fillId="24" borderId="4" xfId="4" applyFont="1" applyFill="1" applyBorder="1" applyAlignment="1">
      <alignment horizontal="center" vertical="center" wrapText="1"/>
    </xf>
    <xf numFmtId="0" fontId="30" fillId="0" borderId="5" xfId="4" applyFont="1" applyBorder="1" applyAlignment="1">
      <alignment horizontal="center" vertical="center" wrapText="1"/>
    </xf>
    <xf numFmtId="0" fontId="30" fillId="0" borderId="0" xfId="4" applyFont="1" applyBorder="1" applyAlignment="1">
      <alignment horizontal="center" vertical="center" wrapText="1"/>
    </xf>
    <xf numFmtId="0" fontId="30" fillId="0" borderId="6" xfId="4" applyFont="1" applyBorder="1" applyAlignment="1">
      <alignment horizontal="center" vertical="center" wrapText="1"/>
    </xf>
  </cellXfs>
  <cellStyles count="5">
    <cellStyle name="Moeda" xfId="2" builtinId="4"/>
    <cellStyle name="Normal" xfId="0" builtinId="0"/>
    <cellStyle name="Normal 2 7" xfId="4" xr:uid="{00000000-0005-0000-0000-000002000000}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1</xdr:row>
      <xdr:rowOff>225424</xdr:rowOff>
    </xdr:from>
    <xdr:to>
      <xdr:col>7</xdr:col>
      <xdr:colOff>9323</xdr:colOff>
      <xdr:row>1</xdr:row>
      <xdr:rowOff>711199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325" y="415924"/>
          <a:ext cx="710998" cy="485775"/>
        </a:xfrm>
        <a:prstGeom prst="rect">
          <a:avLst/>
        </a:prstGeom>
      </xdr:spPr>
    </xdr:pic>
    <xdr:clientData/>
  </xdr:twoCellAnchor>
  <xdr:twoCellAnchor editAs="oneCell">
    <xdr:from>
      <xdr:col>8</xdr:col>
      <xdr:colOff>311148</xdr:colOff>
      <xdr:row>1</xdr:row>
      <xdr:rowOff>107949</xdr:rowOff>
    </xdr:from>
    <xdr:to>
      <xdr:col>9</xdr:col>
      <xdr:colOff>302827</xdr:colOff>
      <xdr:row>1</xdr:row>
      <xdr:rowOff>841374</xdr:rowOff>
    </xdr:to>
    <xdr:pic>
      <xdr:nvPicPr>
        <xdr:cNvPr id="3" name="Imagem 2" descr="Concurso CRO MG - Conselho Regional de Odontologia de Minas Gerais: cursos,  edital e datas | Gran Cursos On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3" y="298449"/>
          <a:ext cx="97592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312964</xdr:colOff>
      <xdr:row>1</xdr:row>
      <xdr:rowOff>408215</xdr:rowOff>
    </xdr:from>
    <xdr:to>
      <xdr:col>7</xdr:col>
      <xdr:colOff>114151</xdr:colOff>
      <xdr:row>1</xdr:row>
      <xdr:rowOff>893990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5321" y="598715"/>
          <a:ext cx="712866" cy="4857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</xdr:row>
      <xdr:rowOff>231321</xdr:rowOff>
    </xdr:from>
    <xdr:to>
      <xdr:col>9</xdr:col>
      <xdr:colOff>365475</xdr:colOff>
      <xdr:row>1</xdr:row>
      <xdr:rowOff>964746</xdr:rowOff>
    </xdr:to>
    <xdr:pic>
      <xdr:nvPicPr>
        <xdr:cNvPr id="3" name="Imagem 2" descr="Concurso CRO MG - Conselho Regional de Odontologia de Minas Gerais: cursos,  edital e datas | Gran Cursos Onlin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6714" y="421821"/>
          <a:ext cx="977797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434312</xdr:colOff>
      <xdr:row>1</xdr:row>
      <xdr:rowOff>357867</xdr:rowOff>
    </xdr:from>
    <xdr:to>
      <xdr:col>6</xdr:col>
      <xdr:colOff>200111</xdr:colOff>
      <xdr:row>1</xdr:row>
      <xdr:rowOff>830037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2705" y="616403"/>
          <a:ext cx="691085" cy="472170"/>
        </a:xfrm>
        <a:prstGeom prst="rect">
          <a:avLst/>
        </a:prstGeom>
      </xdr:spPr>
    </xdr:pic>
    <xdr:clientData/>
  </xdr:twoCellAnchor>
  <xdr:twoCellAnchor editAs="oneCell">
    <xdr:from>
      <xdr:col>7</xdr:col>
      <xdr:colOff>772886</xdr:colOff>
      <xdr:row>1</xdr:row>
      <xdr:rowOff>190500</xdr:rowOff>
    </xdr:from>
    <xdr:to>
      <xdr:col>8</xdr:col>
      <xdr:colOff>843447</xdr:colOff>
      <xdr:row>1</xdr:row>
      <xdr:rowOff>938892</xdr:rowOff>
    </xdr:to>
    <xdr:pic>
      <xdr:nvPicPr>
        <xdr:cNvPr id="3" name="Imagem 2" descr="Concurso CRO MG - Conselho Regional de Odontologia de Minas Gerais: cursos,  edital e datas | Gran Cursos Onlin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449036"/>
          <a:ext cx="995847" cy="748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21</xdr:row>
      <xdr:rowOff>76200</xdr:rowOff>
    </xdr:from>
    <xdr:to>
      <xdr:col>2</xdr:col>
      <xdr:colOff>2847975</xdr:colOff>
      <xdr:row>24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48300"/>
          <a:ext cx="449580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334215</xdr:colOff>
      <xdr:row>0</xdr:row>
      <xdr:rowOff>408453</xdr:rowOff>
    </xdr:from>
    <xdr:to>
      <xdr:col>0</xdr:col>
      <xdr:colOff>633439</xdr:colOff>
      <xdr:row>0</xdr:row>
      <xdr:rowOff>628650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215" y="408453"/>
          <a:ext cx="299224" cy="220197"/>
        </a:xfrm>
        <a:prstGeom prst="rect">
          <a:avLst/>
        </a:prstGeom>
      </xdr:spPr>
    </xdr:pic>
    <xdr:clientData/>
  </xdr:twoCellAnchor>
  <xdr:twoCellAnchor editAs="oneCell">
    <xdr:from>
      <xdr:col>2</xdr:col>
      <xdr:colOff>352986</xdr:colOff>
      <xdr:row>0</xdr:row>
      <xdr:rowOff>400608</xdr:rowOff>
    </xdr:from>
    <xdr:to>
      <xdr:col>2</xdr:col>
      <xdr:colOff>658984</xdr:colOff>
      <xdr:row>0</xdr:row>
      <xdr:rowOff>638175</xdr:rowOff>
    </xdr:to>
    <xdr:pic>
      <xdr:nvPicPr>
        <xdr:cNvPr id="4" name="Imagem 3" descr="Concurso CRO MG - Conselho Regional de Odontologia de Minas Gerais: cursos,  edital e datas | Gran Cursos Onlin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7186" y="400608"/>
          <a:ext cx="305998" cy="237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showOutlineSymbols="0" showWhiteSpace="0" view="pageBreakPreview" zoomScale="95" zoomScaleNormal="100" zoomScaleSheetLayoutView="95" workbookViewId="0">
      <selection activeCell="D13" sqref="D13"/>
    </sheetView>
  </sheetViews>
  <sheetFormatPr defaultRowHeight="13.8" x14ac:dyDescent="0.25"/>
  <cols>
    <col min="1" max="1" width="10" bestFit="1" customWidth="1"/>
    <col min="2" max="2" width="8.09765625" customWidth="1"/>
    <col min="3" max="3" width="13.09765625" customWidth="1"/>
    <col min="4" max="4" width="60" bestFit="1" customWidth="1"/>
    <col min="5" max="5" width="8" bestFit="1" customWidth="1"/>
    <col min="6" max="6" width="13" bestFit="1" customWidth="1"/>
    <col min="7" max="7" width="13" style="23" bestFit="1" customWidth="1"/>
    <col min="8" max="8" width="18.59765625" style="23" customWidth="1"/>
    <col min="9" max="9" width="13" style="23" bestFit="1" customWidth="1"/>
    <col min="10" max="10" width="17.09765625" style="23" customWidth="1"/>
    <col min="11" max="11" width="13" bestFit="1" customWidth="1"/>
    <col min="12" max="12" width="14.09765625" hidden="1" customWidth="1"/>
  </cols>
  <sheetData>
    <row r="1" spans="1:11" ht="15" customHeight="1" x14ac:dyDescent="0.25">
      <c r="A1" s="157" t="s">
        <v>179</v>
      </c>
      <c r="B1" s="158"/>
      <c r="C1" s="158"/>
      <c r="D1" s="1" t="s">
        <v>508</v>
      </c>
      <c r="E1" s="161" t="s">
        <v>0</v>
      </c>
      <c r="F1" s="161"/>
      <c r="G1" s="162" t="s">
        <v>1</v>
      </c>
      <c r="H1" s="162"/>
      <c r="I1" s="162"/>
      <c r="J1" s="163" t="s">
        <v>2</v>
      </c>
      <c r="K1" s="164"/>
    </row>
    <row r="2" spans="1:11" ht="87" customHeight="1" x14ac:dyDescent="0.25">
      <c r="A2" s="159"/>
      <c r="B2" s="160"/>
      <c r="C2" s="160"/>
      <c r="D2" s="33" t="s">
        <v>180</v>
      </c>
      <c r="E2" s="165" t="s">
        <v>3</v>
      </c>
      <c r="F2" s="165"/>
      <c r="G2" s="166" t="s">
        <v>4</v>
      </c>
      <c r="H2" s="166"/>
      <c r="I2" s="166"/>
      <c r="J2" s="167" t="s">
        <v>181</v>
      </c>
      <c r="K2" s="168"/>
    </row>
    <row r="3" spans="1:11" ht="31.5" customHeight="1" x14ac:dyDescent="0.25">
      <c r="A3" s="178" t="s">
        <v>5</v>
      </c>
      <c r="B3" s="179"/>
      <c r="C3" s="179"/>
      <c r="D3" s="179"/>
      <c r="E3" s="179"/>
      <c r="F3" s="179"/>
      <c r="G3" s="179"/>
      <c r="H3" s="179"/>
      <c r="I3" s="179"/>
      <c r="J3" s="179"/>
      <c r="K3" s="180"/>
    </row>
    <row r="4" spans="1:11" s="31" customFormat="1" ht="30" customHeight="1" x14ac:dyDescent="0.25">
      <c r="A4" s="25" t="s">
        <v>6</v>
      </c>
      <c r="B4" s="26" t="s">
        <v>7</v>
      </c>
      <c r="C4" s="27" t="s">
        <v>8</v>
      </c>
      <c r="D4" s="27" t="s">
        <v>9</v>
      </c>
      <c r="E4" s="28" t="s">
        <v>10</v>
      </c>
      <c r="F4" s="26" t="s">
        <v>11</v>
      </c>
      <c r="G4" s="29" t="s">
        <v>12</v>
      </c>
      <c r="H4" s="24" t="s">
        <v>176</v>
      </c>
      <c r="I4" s="29" t="s">
        <v>13</v>
      </c>
      <c r="J4" s="24" t="s">
        <v>182</v>
      </c>
      <c r="K4" s="30" t="s">
        <v>14</v>
      </c>
    </row>
    <row r="5" spans="1:11" ht="24" customHeight="1" x14ac:dyDescent="0.25">
      <c r="A5" s="2" t="s">
        <v>15</v>
      </c>
      <c r="B5" s="3"/>
      <c r="C5" s="3"/>
      <c r="D5" s="3" t="s">
        <v>16</v>
      </c>
      <c r="E5" s="3"/>
      <c r="F5" s="4"/>
      <c r="G5" s="18"/>
      <c r="H5" s="18">
        <f>SUM(H6:H7)</f>
        <v>11896.8</v>
      </c>
      <c r="I5" s="18"/>
      <c r="J5" s="19">
        <f>SUM(J6:J7)</f>
        <v>15355.19976</v>
      </c>
      <c r="K5" s="5">
        <f>SUM(K6:K7)</f>
        <v>0.13831960310403243</v>
      </c>
    </row>
    <row r="6" spans="1:11" ht="24" customHeight="1" x14ac:dyDescent="0.25">
      <c r="A6" s="6" t="s">
        <v>17</v>
      </c>
      <c r="B6" s="7" t="s">
        <v>18</v>
      </c>
      <c r="C6" s="8" t="s">
        <v>19</v>
      </c>
      <c r="D6" s="8" t="s">
        <v>20</v>
      </c>
      <c r="E6" s="9" t="s">
        <v>21</v>
      </c>
      <c r="F6" s="7">
        <v>80</v>
      </c>
      <c r="G6" s="20">
        <v>77.77</v>
      </c>
      <c r="H6" s="20">
        <f>G6*F6</f>
        <v>6221.5999999999995</v>
      </c>
      <c r="I6" s="20">
        <f>G6*(1+$G$2)</f>
        <v>100.37773899999999</v>
      </c>
      <c r="J6" s="20">
        <f>I6*F6</f>
        <v>8030.2191199999997</v>
      </c>
      <c r="K6" s="10">
        <f>J6/$I$61</f>
        <v>7.2336194831555387E-2</v>
      </c>
    </row>
    <row r="7" spans="1:11" ht="24" customHeight="1" x14ac:dyDescent="0.25">
      <c r="A7" s="6" t="s">
        <v>22</v>
      </c>
      <c r="B7" s="7" t="s">
        <v>23</v>
      </c>
      <c r="C7" s="8" t="s">
        <v>19</v>
      </c>
      <c r="D7" s="8" t="s">
        <v>24</v>
      </c>
      <c r="E7" s="9" t="s">
        <v>21</v>
      </c>
      <c r="F7" s="7">
        <v>160</v>
      </c>
      <c r="G7" s="20">
        <v>35.47</v>
      </c>
      <c r="H7" s="20">
        <f>G7*F7</f>
        <v>5675.2</v>
      </c>
      <c r="I7" s="20">
        <f>G7*(1+$G$2)</f>
        <v>45.781129</v>
      </c>
      <c r="J7" s="20">
        <f>I7*F7</f>
        <v>7324.9806399999998</v>
      </c>
      <c r="K7" s="10">
        <f>J7/$I$61</f>
        <v>6.5983408272477048E-2</v>
      </c>
    </row>
    <row r="8" spans="1:11" ht="24" customHeight="1" x14ac:dyDescent="0.25">
      <c r="A8" s="2" t="s">
        <v>25</v>
      </c>
      <c r="B8" s="3"/>
      <c r="C8" s="3"/>
      <c r="D8" s="3" t="s">
        <v>26</v>
      </c>
      <c r="E8" s="3"/>
      <c r="F8" s="4"/>
      <c r="G8" s="18"/>
      <c r="H8" s="18">
        <f>SUM(H9:H11)</f>
        <v>676.98829999999998</v>
      </c>
      <c r="I8" s="18"/>
      <c r="J8" s="19">
        <f>SUM(J9:J11)</f>
        <v>873.78879881</v>
      </c>
      <c r="K8" s="5">
        <f>SUM(K9:K11)</f>
        <v>7.8710874320887664E-3</v>
      </c>
    </row>
    <row r="9" spans="1:11" ht="24" customHeight="1" x14ac:dyDescent="0.25">
      <c r="A9" s="6" t="s">
        <v>27</v>
      </c>
      <c r="B9" s="7" t="s">
        <v>28</v>
      </c>
      <c r="C9" s="8" t="s">
        <v>19</v>
      </c>
      <c r="D9" s="8" t="s">
        <v>29</v>
      </c>
      <c r="E9" s="9" t="s">
        <v>30</v>
      </c>
      <c r="F9" s="7">
        <v>64</v>
      </c>
      <c r="G9" s="20">
        <v>4.6399999999999997</v>
      </c>
      <c r="H9" s="20">
        <f t="shared" ref="H9:H11" si="0">G9*F9</f>
        <v>296.95999999999998</v>
      </c>
      <c r="I9" s="20">
        <f t="shared" ref="I9:I11" si="1">G9*(1+$G$2)</f>
        <v>5.9888479999999991</v>
      </c>
      <c r="J9" s="20">
        <f t="shared" ref="J9:J11" si="2">I9*F9</f>
        <v>383.28627199999994</v>
      </c>
      <c r="K9" s="10">
        <f t="shared" ref="K9:K11" si="3">J9/$I$61</f>
        <v>3.4526418312296977E-3</v>
      </c>
    </row>
    <row r="10" spans="1:11" ht="24" customHeight="1" x14ac:dyDescent="0.25">
      <c r="A10" s="6" t="s">
        <v>31</v>
      </c>
      <c r="B10" s="7" t="s">
        <v>32</v>
      </c>
      <c r="C10" s="8" t="s">
        <v>19</v>
      </c>
      <c r="D10" s="8" t="s">
        <v>33</v>
      </c>
      <c r="E10" s="9" t="s">
        <v>30</v>
      </c>
      <c r="F10" s="7">
        <v>9.9700000000000006</v>
      </c>
      <c r="G10" s="20">
        <v>36.39</v>
      </c>
      <c r="H10" s="20">
        <f t="shared" si="0"/>
        <v>362.80830000000003</v>
      </c>
      <c r="I10" s="20">
        <f t="shared" si="1"/>
        <v>46.968572999999999</v>
      </c>
      <c r="J10" s="20">
        <f t="shared" si="2"/>
        <v>468.27667281000004</v>
      </c>
      <c r="K10" s="10">
        <f t="shared" si="3"/>
        <v>4.2182351606187152E-3</v>
      </c>
    </row>
    <row r="11" spans="1:11" ht="24" customHeight="1" x14ac:dyDescent="0.25">
      <c r="A11" s="6" t="s">
        <v>34</v>
      </c>
      <c r="B11" s="7" t="s">
        <v>35</v>
      </c>
      <c r="C11" s="8" t="s">
        <v>19</v>
      </c>
      <c r="D11" s="8" t="s">
        <v>36</v>
      </c>
      <c r="E11" s="9" t="s">
        <v>37</v>
      </c>
      <c r="F11" s="7">
        <v>21</v>
      </c>
      <c r="G11" s="20">
        <v>0.82</v>
      </c>
      <c r="H11" s="20">
        <f t="shared" si="0"/>
        <v>17.22</v>
      </c>
      <c r="I11" s="20">
        <f t="shared" si="1"/>
        <v>1.0583739999999999</v>
      </c>
      <c r="J11" s="20">
        <f t="shared" si="2"/>
        <v>22.225853999999998</v>
      </c>
      <c r="K11" s="10">
        <f t="shared" si="3"/>
        <v>2.0021044024035357E-4</v>
      </c>
    </row>
    <row r="12" spans="1:11" ht="24" customHeight="1" x14ac:dyDescent="0.25">
      <c r="A12" s="2" t="s">
        <v>38</v>
      </c>
      <c r="B12" s="3"/>
      <c r="C12" s="3"/>
      <c r="D12" s="3" t="s">
        <v>39</v>
      </c>
      <c r="E12" s="3"/>
      <c r="F12" s="4"/>
      <c r="G12" s="18"/>
      <c r="H12" s="18">
        <f>SUM(H13:H14)</f>
        <v>1011.6768999999999</v>
      </c>
      <c r="I12" s="18"/>
      <c r="J12" s="19">
        <f>SUM(J13:J14)</f>
        <v>1305.77137483</v>
      </c>
      <c r="K12" s="5">
        <f>SUM(K13:K14)</f>
        <v>1.1762385454703612E-2</v>
      </c>
    </row>
    <row r="13" spans="1:11" ht="60" customHeight="1" x14ac:dyDescent="0.25">
      <c r="A13" s="6" t="s">
        <v>40</v>
      </c>
      <c r="B13" s="7" t="s">
        <v>41</v>
      </c>
      <c r="C13" s="8" t="s">
        <v>19</v>
      </c>
      <c r="D13" s="8" t="s">
        <v>42</v>
      </c>
      <c r="E13" s="9" t="s">
        <v>30</v>
      </c>
      <c r="F13" s="7">
        <v>1.45</v>
      </c>
      <c r="G13" s="20">
        <v>123.89</v>
      </c>
      <c r="H13" s="20">
        <f t="shared" ref="H13:H14" si="4">G13*F13</f>
        <v>179.6405</v>
      </c>
      <c r="I13" s="20">
        <f t="shared" ref="I13:I14" si="5">G13*(1+$G$2)</f>
        <v>159.90482299999999</v>
      </c>
      <c r="J13" s="20">
        <f t="shared" ref="J13:J14" si="6">I13*F13</f>
        <v>231.86199334999998</v>
      </c>
      <c r="K13" s="10">
        <f t="shared" ref="K13:K14" si="7">J13/$I$61</f>
        <v>2.0886122874562854E-3</v>
      </c>
    </row>
    <row r="14" spans="1:11" ht="36" customHeight="1" x14ac:dyDescent="0.25">
      <c r="A14" s="6" t="s">
        <v>43</v>
      </c>
      <c r="B14" s="7" t="s">
        <v>44</v>
      </c>
      <c r="C14" s="8" t="s">
        <v>19</v>
      </c>
      <c r="D14" s="8" t="s">
        <v>45</v>
      </c>
      <c r="E14" s="9" t="s">
        <v>30</v>
      </c>
      <c r="F14" s="7">
        <v>6.89</v>
      </c>
      <c r="G14" s="20">
        <v>120.76</v>
      </c>
      <c r="H14" s="20">
        <f t="shared" si="4"/>
        <v>832.03639999999996</v>
      </c>
      <c r="I14" s="20">
        <f t="shared" si="5"/>
        <v>155.86493200000001</v>
      </c>
      <c r="J14" s="20">
        <f t="shared" si="6"/>
        <v>1073.9093814800001</v>
      </c>
      <c r="K14" s="10">
        <f t="shared" si="7"/>
        <v>9.6737731672473255E-3</v>
      </c>
    </row>
    <row r="15" spans="1:11" ht="24" customHeight="1" x14ac:dyDescent="0.25">
      <c r="A15" s="2" t="s">
        <v>46</v>
      </c>
      <c r="B15" s="3"/>
      <c r="C15" s="3"/>
      <c r="D15" s="3" t="s">
        <v>47</v>
      </c>
      <c r="E15" s="3"/>
      <c r="F15" s="4"/>
      <c r="G15" s="18"/>
      <c r="H15" s="18">
        <f>SUM(H16:H25)</f>
        <v>7627.8163000000004</v>
      </c>
      <c r="I15" s="18"/>
      <c r="J15" s="19">
        <f>SUM(J16:J25)</f>
        <v>9845.2224984099976</v>
      </c>
      <c r="K15" s="5">
        <f>SUM(K16:K25)</f>
        <v>8.8685740969543847E-2</v>
      </c>
    </row>
    <row r="16" spans="1:11" ht="36" customHeight="1" x14ac:dyDescent="0.25">
      <c r="A16" s="6" t="s">
        <v>48</v>
      </c>
      <c r="B16" s="7" t="s">
        <v>49</v>
      </c>
      <c r="C16" s="8" t="s">
        <v>19</v>
      </c>
      <c r="D16" s="8" t="s">
        <v>50</v>
      </c>
      <c r="E16" s="9" t="s">
        <v>51</v>
      </c>
      <c r="F16" s="7">
        <v>64.209999999999994</v>
      </c>
      <c r="G16" s="20">
        <v>7.33</v>
      </c>
      <c r="H16" s="20">
        <f t="shared" ref="H16:H25" si="8">G16*F16</f>
        <v>470.65929999999997</v>
      </c>
      <c r="I16" s="20">
        <f t="shared" ref="I16:I25" si="9">G16*(1+$G$2)</f>
        <v>9.4608310000000007</v>
      </c>
      <c r="J16" s="20">
        <f t="shared" ref="J16:J25" si="10">I16*F16</f>
        <v>607.47995850999996</v>
      </c>
      <c r="K16" s="10">
        <f t="shared" ref="K16:K25" si="11">J16/$I$61</f>
        <v>5.4721780288162977E-3</v>
      </c>
    </row>
    <row r="17" spans="1:11" ht="24" customHeight="1" x14ac:dyDescent="0.25">
      <c r="A17" s="6" t="s">
        <v>52</v>
      </c>
      <c r="B17" s="7" t="s">
        <v>53</v>
      </c>
      <c r="C17" s="8" t="s">
        <v>19</v>
      </c>
      <c r="D17" s="8" t="s">
        <v>54</v>
      </c>
      <c r="E17" s="9" t="s">
        <v>51</v>
      </c>
      <c r="F17" s="7">
        <v>64.209999999999994</v>
      </c>
      <c r="G17" s="20">
        <v>9.25</v>
      </c>
      <c r="H17" s="20">
        <f t="shared" si="8"/>
        <v>593.9425</v>
      </c>
      <c r="I17" s="20">
        <f t="shared" si="9"/>
        <v>11.938974999999999</v>
      </c>
      <c r="J17" s="20">
        <f t="shared" si="10"/>
        <v>766.60158474999992</v>
      </c>
      <c r="K17" s="10">
        <f t="shared" si="11"/>
        <v>6.9055452614666781E-3</v>
      </c>
    </row>
    <row r="18" spans="1:11" ht="36" customHeight="1" x14ac:dyDescent="0.25">
      <c r="A18" s="6" t="s">
        <v>55</v>
      </c>
      <c r="B18" s="7" t="s">
        <v>56</v>
      </c>
      <c r="C18" s="8" t="s">
        <v>19</v>
      </c>
      <c r="D18" s="8" t="s">
        <v>57</v>
      </c>
      <c r="E18" s="9" t="s">
        <v>51</v>
      </c>
      <c r="F18" s="7">
        <v>192.63</v>
      </c>
      <c r="G18" s="20">
        <v>3.15</v>
      </c>
      <c r="H18" s="20">
        <f t="shared" si="8"/>
        <v>606.78449999999998</v>
      </c>
      <c r="I18" s="20">
        <f t="shared" si="9"/>
        <v>4.0657049999999995</v>
      </c>
      <c r="J18" s="20">
        <f t="shared" si="10"/>
        <v>783.17675414999985</v>
      </c>
      <c r="K18" s="10">
        <f t="shared" si="11"/>
        <v>7.0548543482010923E-3</v>
      </c>
    </row>
    <row r="19" spans="1:11" ht="48" customHeight="1" x14ac:dyDescent="0.25">
      <c r="A19" s="6" t="s">
        <v>58</v>
      </c>
      <c r="B19" s="7" t="s">
        <v>59</v>
      </c>
      <c r="C19" s="8" t="s">
        <v>19</v>
      </c>
      <c r="D19" s="8" t="s">
        <v>60</v>
      </c>
      <c r="E19" s="9" t="s">
        <v>37</v>
      </c>
      <c r="F19" s="7">
        <v>22</v>
      </c>
      <c r="G19" s="20">
        <v>114.42</v>
      </c>
      <c r="H19" s="20">
        <f t="shared" si="8"/>
        <v>2517.2400000000002</v>
      </c>
      <c r="I19" s="20">
        <f t="shared" si="9"/>
        <v>147.681894</v>
      </c>
      <c r="J19" s="20">
        <f t="shared" si="10"/>
        <v>3249.0016679999999</v>
      </c>
      <c r="K19" s="10">
        <f t="shared" si="11"/>
        <v>2.9266999337434825E-2</v>
      </c>
    </row>
    <row r="20" spans="1:11" ht="36" customHeight="1" x14ac:dyDescent="0.25">
      <c r="A20" s="6" t="s">
        <v>61</v>
      </c>
      <c r="B20" s="7" t="s">
        <v>62</v>
      </c>
      <c r="C20" s="8" t="s">
        <v>19</v>
      </c>
      <c r="D20" s="8" t="s">
        <v>63</v>
      </c>
      <c r="E20" s="9" t="s">
        <v>37</v>
      </c>
      <c r="F20" s="7">
        <v>24</v>
      </c>
      <c r="G20" s="20">
        <v>108.83</v>
      </c>
      <c r="H20" s="20">
        <f t="shared" si="8"/>
        <v>2611.92</v>
      </c>
      <c r="I20" s="20">
        <f t="shared" si="9"/>
        <v>140.466881</v>
      </c>
      <c r="J20" s="20">
        <f t="shared" si="10"/>
        <v>3371.205144</v>
      </c>
      <c r="K20" s="10">
        <f t="shared" si="11"/>
        <v>3.0367807960080394E-2</v>
      </c>
    </row>
    <row r="21" spans="1:11" ht="24" customHeight="1" x14ac:dyDescent="0.25">
      <c r="A21" s="6" t="s">
        <v>64</v>
      </c>
      <c r="B21" s="7" t="s">
        <v>65</v>
      </c>
      <c r="C21" s="8" t="s">
        <v>66</v>
      </c>
      <c r="D21" s="8" t="s">
        <v>67</v>
      </c>
      <c r="E21" s="9" t="s">
        <v>68</v>
      </c>
      <c r="F21" s="7">
        <v>20</v>
      </c>
      <c r="G21" s="20">
        <v>22.41</v>
      </c>
      <c r="H21" s="20">
        <f t="shared" si="8"/>
        <v>448.2</v>
      </c>
      <c r="I21" s="20">
        <f t="shared" si="9"/>
        <v>28.924586999999999</v>
      </c>
      <c r="J21" s="20">
        <f t="shared" si="10"/>
        <v>578.49173999999994</v>
      </c>
      <c r="K21" s="10">
        <f t="shared" si="11"/>
        <v>5.2110522250712237E-3</v>
      </c>
    </row>
    <row r="22" spans="1:11" ht="36" customHeight="1" x14ac:dyDescent="0.25">
      <c r="A22" s="6" t="s">
        <v>69</v>
      </c>
      <c r="B22" s="7" t="s">
        <v>70</v>
      </c>
      <c r="C22" s="8" t="s">
        <v>19</v>
      </c>
      <c r="D22" s="8" t="s">
        <v>71</v>
      </c>
      <c r="E22" s="9" t="s">
        <v>37</v>
      </c>
      <c r="F22" s="7">
        <v>4</v>
      </c>
      <c r="G22" s="20">
        <v>38.42</v>
      </c>
      <c r="H22" s="20">
        <f t="shared" si="8"/>
        <v>153.68</v>
      </c>
      <c r="I22" s="20">
        <f t="shared" si="9"/>
        <v>49.588694000000004</v>
      </c>
      <c r="J22" s="20">
        <f t="shared" si="10"/>
        <v>198.35477600000002</v>
      </c>
      <c r="K22" s="10">
        <f t="shared" si="11"/>
        <v>1.7867793528535158E-3</v>
      </c>
    </row>
    <row r="23" spans="1:11" ht="36" customHeight="1" x14ac:dyDescent="0.25">
      <c r="A23" s="6" t="s">
        <v>72</v>
      </c>
      <c r="B23" s="7" t="s">
        <v>73</v>
      </c>
      <c r="C23" s="8" t="s">
        <v>19</v>
      </c>
      <c r="D23" s="8" t="s">
        <v>74</v>
      </c>
      <c r="E23" s="9" t="s">
        <v>37</v>
      </c>
      <c r="F23" s="7">
        <v>2</v>
      </c>
      <c r="G23" s="20">
        <v>54.98</v>
      </c>
      <c r="H23" s="20">
        <f t="shared" si="8"/>
        <v>109.96</v>
      </c>
      <c r="I23" s="20">
        <f t="shared" si="9"/>
        <v>70.962685999999991</v>
      </c>
      <c r="J23" s="20">
        <f t="shared" si="10"/>
        <v>141.92537199999998</v>
      </c>
      <c r="K23" s="10">
        <f t="shared" si="11"/>
        <v>1.2784634151468803E-3</v>
      </c>
    </row>
    <row r="24" spans="1:11" ht="24" customHeight="1" x14ac:dyDescent="0.25">
      <c r="A24" s="6" t="s">
        <v>75</v>
      </c>
      <c r="B24" s="7" t="s">
        <v>76</v>
      </c>
      <c r="C24" s="8" t="s">
        <v>66</v>
      </c>
      <c r="D24" s="8" t="s">
        <v>77</v>
      </c>
      <c r="E24" s="9" t="s">
        <v>37</v>
      </c>
      <c r="F24" s="7">
        <v>4</v>
      </c>
      <c r="G24" s="20">
        <v>21.88</v>
      </c>
      <c r="H24" s="20">
        <f t="shared" si="8"/>
        <v>87.52</v>
      </c>
      <c r="I24" s="20">
        <f t="shared" si="9"/>
        <v>28.240516</v>
      </c>
      <c r="J24" s="20">
        <f t="shared" si="10"/>
        <v>112.962064</v>
      </c>
      <c r="K24" s="10">
        <f t="shared" si="11"/>
        <v>1.0175620052169422E-3</v>
      </c>
    </row>
    <row r="25" spans="1:11" ht="48" customHeight="1" x14ac:dyDescent="0.25">
      <c r="A25" s="6" t="s">
        <v>78</v>
      </c>
      <c r="B25" s="7" t="s">
        <v>79</v>
      </c>
      <c r="C25" s="8" t="s">
        <v>66</v>
      </c>
      <c r="D25" s="8" t="s">
        <v>80</v>
      </c>
      <c r="E25" s="9" t="s">
        <v>37</v>
      </c>
      <c r="F25" s="7">
        <v>1</v>
      </c>
      <c r="G25" s="20">
        <v>27.91</v>
      </c>
      <c r="H25" s="20">
        <f t="shared" si="8"/>
        <v>27.91</v>
      </c>
      <c r="I25" s="20">
        <f t="shared" si="9"/>
        <v>36.023437000000001</v>
      </c>
      <c r="J25" s="20">
        <f t="shared" si="10"/>
        <v>36.023437000000001</v>
      </c>
      <c r="K25" s="10">
        <f t="shared" si="11"/>
        <v>3.2449903525599703E-4</v>
      </c>
    </row>
    <row r="26" spans="1:11" ht="24" customHeight="1" x14ac:dyDescent="0.25">
      <c r="A26" s="2" t="s">
        <v>81</v>
      </c>
      <c r="B26" s="3"/>
      <c r="C26" s="3"/>
      <c r="D26" s="3" t="s">
        <v>82</v>
      </c>
      <c r="E26" s="3"/>
      <c r="F26" s="4"/>
      <c r="G26" s="18"/>
      <c r="H26" s="18">
        <f>SUM(H27:H37)</f>
        <v>24273.0291</v>
      </c>
      <c r="I26" s="18"/>
      <c r="J26" s="19">
        <f>SUM(J27:J37)</f>
        <v>31329.198659369995</v>
      </c>
      <c r="K26" s="5">
        <f>SUM(K27:K37)</f>
        <v>0.28221334739128418</v>
      </c>
    </row>
    <row r="27" spans="1:11" ht="24" customHeight="1" x14ac:dyDescent="0.25">
      <c r="A27" s="6" t="s">
        <v>83</v>
      </c>
      <c r="B27" s="7" t="s">
        <v>84</v>
      </c>
      <c r="C27" s="8" t="s">
        <v>19</v>
      </c>
      <c r="D27" s="8" t="s">
        <v>85</v>
      </c>
      <c r="E27" s="9" t="s">
        <v>30</v>
      </c>
      <c r="F27" s="7">
        <v>64</v>
      </c>
      <c r="G27" s="20">
        <v>5.45</v>
      </c>
      <c r="H27" s="20">
        <f t="shared" ref="H27:H37" si="12">G27*F27</f>
        <v>348.8</v>
      </c>
      <c r="I27" s="20">
        <f t="shared" ref="I27:I37" si="13">G27*(1+$G$2)</f>
        <v>7.0343150000000003</v>
      </c>
      <c r="J27" s="20">
        <f t="shared" ref="J27:J37" si="14">I27*F27</f>
        <v>450.19616000000002</v>
      </c>
      <c r="K27" s="10">
        <f t="shared" ref="K27:K37" si="15">J27/$I$61</f>
        <v>4.0553659440090203E-3</v>
      </c>
    </row>
    <row r="28" spans="1:11" ht="36" customHeight="1" x14ac:dyDescent="0.25">
      <c r="A28" s="6" t="s">
        <v>86</v>
      </c>
      <c r="B28" s="7" t="s">
        <v>87</v>
      </c>
      <c r="C28" s="8" t="s">
        <v>19</v>
      </c>
      <c r="D28" s="8" t="s">
        <v>88</v>
      </c>
      <c r="E28" s="9" t="s">
        <v>30</v>
      </c>
      <c r="F28" s="7">
        <v>64</v>
      </c>
      <c r="G28" s="20">
        <v>128.34</v>
      </c>
      <c r="H28" s="20">
        <f t="shared" si="12"/>
        <v>8213.76</v>
      </c>
      <c r="I28" s="20">
        <f t="shared" si="13"/>
        <v>165.648438</v>
      </c>
      <c r="J28" s="20">
        <f t="shared" si="14"/>
        <v>10601.500032</v>
      </c>
      <c r="K28" s="10">
        <f t="shared" si="15"/>
        <v>9.5498287202590404E-2</v>
      </c>
    </row>
    <row r="29" spans="1:11" ht="36" customHeight="1" x14ac:dyDescent="0.25">
      <c r="A29" s="6" t="s">
        <v>89</v>
      </c>
      <c r="B29" s="7" t="s">
        <v>90</v>
      </c>
      <c r="C29" s="8" t="s">
        <v>19</v>
      </c>
      <c r="D29" s="8" t="s">
        <v>91</v>
      </c>
      <c r="E29" s="9" t="s">
        <v>30</v>
      </c>
      <c r="F29" s="7">
        <v>64</v>
      </c>
      <c r="G29" s="20">
        <v>126.91</v>
      </c>
      <c r="H29" s="20">
        <f t="shared" si="12"/>
        <v>8122.24</v>
      </c>
      <c r="I29" s="20">
        <f t="shared" si="13"/>
        <v>163.80273699999998</v>
      </c>
      <c r="J29" s="20">
        <f t="shared" si="14"/>
        <v>10483.375167999999</v>
      </c>
      <c r="K29" s="10">
        <f t="shared" si="15"/>
        <v>9.4434218707189863E-2</v>
      </c>
    </row>
    <row r="30" spans="1:11" ht="24" customHeight="1" x14ac:dyDescent="0.25">
      <c r="A30" s="6" t="s">
        <v>92</v>
      </c>
      <c r="B30" s="7" t="s">
        <v>93</v>
      </c>
      <c r="C30" s="8" t="s">
        <v>19</v>
      </c>
      <c r="D30" s="8" t="s">
        <v>94</v>
      </c>
      <c r="E30" s="9" t="s">
        <v>51</v>
      </c>
      <c r="F30" s="7">
        <v>48.19</v>
      </c>
      <c r="G30" s="20">
        <v>13.3</v>
      </c>
      <c r="H30" s="20">
        <f t="shared" si="12"/>
        <v>640.92700000000002</v>
      </c>
      <c r="I30" s="20">
        <f t="shared" si="13"/>
        <v>17.166309999999999</v>
      </c>
      <c r="J30" s="20">
        <f t="shared" si="14"/>
        <v>827.24447889999988</v>
      </c>
      <c r="K30" s="10">
        <f t="shared" si="15"/>
        <v>7.4518163084743953E-3</v>
      </c>
    </row>
    <row r="31" spans="1:11" ht="48" customHeight="1" x14ac:dyDescent="0.25">
      <c r="A31" s="6" t="s">
        <v>95</v>
      </c>
      <c r="B31" s="7" t="s">
        <v>96</v>
      </c>
      <c r="C31" s="8" t="s">
        <v>19</v>
      </c>
      <c r="D31" s="8" t="s">
        <v>97</v>
      </c>
      <c r="E31" s="9" t="s">
        <v>98</v>
      </c>
      <c r="F31" s="7">
        <v>4.9400000000000004</v>
      </c>
      <c r="G31" s="20">
        <v>387.11</v>
      </c>
      <c r="H31" s="20">
        <f t="shared" si="12"/>
        <v>1912.3234000000002</v>
      </c>
      <c r="I31" s="20">
        <f t="shared" si="13"/>
        <v>499.642877</v>
      </c>
      <c r="J31" s="20">
        <f t="shared" si="14"/>
        <v>2468.23581238</v>
      </c>
      <c r="K31" s="10">
        <f t="shared" si="15"/>
        <v>2.2233862357487214E-2</v>
      </c>
    </row>
    <row r="32" spans="1:11" ht="24" customHeight="1" x14ac:dyDescent="0.25">
      <c r="A32" s="6" t="s">
        <v>99</v>
      </c>
      <c r="B32" s="7" t="s">
        <v>100</v>
      </c>
      <c r="C32" s="8" t="s">
        <v>66</v>
      </c>
      <c r="D32" s="8" t="s">
        <v>101</v>
      </c>
      <c r="E32" s="9" t="s">
        <v>30</v>
      </c>
      <c r="F32" s="7">
        <v>116.37</v>
      </c>
      <c r="G32" s="20">
        <v>9.85</v>
      </c>
      <c r="H32" s="20">
        <f t="shared" si="12"/>
        <v>1146.2445</v>
      </c>
      <c r="I32" s="20">
        <f t="shared" si="13"/>
        <v>12.713394999999998</v>
      </c>
      <c r="J32" s="20">
        <f t="shared" si="14"/>
        <v>1479.45777615</v>
      </c>
      <c r="K32" s="10">
        <f t="shared" si="15"/>
        <v>1.3326952146810917E-2</v>
      </c>
    </row>
    <row r="33" spans="1:11" ht="24" customHeight="1" x14ac:dyDescent="0.25">
      <c r="A33" s="6" t="s">
        <v>102</v>
      </c>
      <c r="B33" s="7" t="s">
        <v>103</v>
      </c>
      <c r="C33" s="8" t="s">
        <v>19</v>
      </c>
      <c r="D33" s="8" t="s">
        <v>104</v>
      </c>
      <c r="E33" s="9" t="s">
        <v>30</v>
      </c>
      <c r="F33" s="7">
        <v>102.66</v>
      </c>
      <c r="G33" s="20">
        <v>10.78</v>
      </c>
      <c r="H33" s="20">
        <f t="shared" si="12"/>
        <v>1106.6748</v>
      </c>
      <c r="I33" s="20">
        <f t="shared" si="13"/>
        <v>13.913745999999998</v>
      </c>
      <c r="J33" s="20">
        <f t="shared" si="14"/>
        <v>1428.3851643599996</v>
      </c>
      <c r="K33" s="10">
        <f t="shared" si="15"/>
        <v>1.2866890180656516E-2</v>
      </c>
    </row>
    <row r="34" spans="1:11" ht="24" customHeight="1" x14ac:dyDescent="0.25">
      <c r="A34" s="6" t="s">
        <v>105</v>
      </c>
      <c r="B34" s="7" t="s">
        <v>103</v>
      </c>
      <c r="C34" s="8" t="s">
        <v>19</v>
      </c>
      <c r="D34" s="8" t="s">
        <v>106</v>
      </c>
      <c r="E34" s="9" t="s">
        <v>30</v>
      </c>
      <c r="F34" s="7">
        <v>13.71</v>
      </c>
      <c r="G34" s="20">
        <v>10.78</v>
      </c>
      <c r="H34" s="20">
        <f t="shared" si="12"/>
        <v>147.7938</v>
      </c>
      <c r="I34" s="20">
        <f t="shared" si="13"/>
        <v>13.913745999999998</v>
      </c>
      <c r="J34" s="20">
        <f t="shared" si="14"/>
        <v>190.75745765999997</v>
      </c>
      <c r="K34" s="10">
        <f t="shared" si="15"/>
        <v>1.7183427272238539E-3</v>
      </c>
    </row>
    <row r="35" spans="1:11" ht="48" customHeight="1" x14ac:dyDescent="0.25">
      <c r="A35" s="6" t="s">
        <v>107</v>
      </c>
      <c r="B35" s="7" t="s">
        <v>108</v>
      </c>
      <c r="C35" s="8" t="s">
        <v>19</v>
      </c>
      <c r="D35" s="8" t="s">
        <v>109</v>
      </c>
      <c r="E35" s="9" t="s">
        <v>30</v>
      </c>
      <c r="F35" s="7">
        <v>9.69</v>
      </c>
      <c r="G35" s="20">
        <v>43.72</v>
      </c>
      <c r="H35" s="20">
        <f t="shared" si="12"/>
        <v>423.64679999999998</v>
      </c>
      <c r="I35" s="20">
        <f t="shared" si="13"/>
        <v>56.429403999999998</v>
      </c>
      <c r="J35" s="20">
        <f t="shared" si="14"/>
        <v>546.80092475999993</v>
      </c>
      <c r="K35" s="10">
        <f t="shared" si="15"/>
        <v>4.9255814363772946E-3</v>
      </c>
    </row>
    <row r="36" spans="1:11" ht="24" customHeight="1" x14ac:dyDescent="0.25">
      <c r="A36" s="6" t="s">
        <v>110</v>
      </c>
      <c r="B36" s="7" t="s">
        <v>111</v>
      </c>
      <c r="C36" s="8" t="s">
        <v>19</v>
      </c>
      <c r="D36" s="8" t="s">
        <v>112</v>
      </c>
      <c r="E36" s="9" t="s">
        <v>30</v>
      </c>
      <c r="F36" s="7">
        <v>51.96</v>
      </c>
      <c r="G36" s="20">
        <v>27.53</v>
      </c>
      <c r="H36" s="20">
        <f t="shared" si="12"/>
        <v>1430.4588000000001</v>
      </c>
      <c r="I36" s="20">
        <f t="shared" si="13"/>
        <v>35.532971000000003</v>
      </c>
      <c r="J36" s="20">
        <f t="shared" si="14"/>
        <v>1846.2931731600002</v>
      </c>
      <c r="K36" s="10">
        <f t="shared" si="15"/>
        <v>1.6631404535057372E-2</v>
      </c>
    </row>
    <row r="37" spans="1:11" ht="24" customHeight="1" x14ac:dyDescent="0.25">
      <c r="A37" s="6" t="s">
        <v>113</v>
      </c>
      <c r="B37" s="7" t="s">
        <v>114</v>
      </c>
      <c r="C37" s="8" t="s">
        <v>19</v>
      </c>
      <c r="D37" s="8" t="s">
        <v>115</v>
      </c>
      <c r="E37" s="9" t="s">
        <v>30</v>
      </c>
      <c r="F37" s="7">
        <v>64</v>
      </c>
      <c r="G37" s="20">
        <v>12.19</v>
      </c>
      <c r="H37" s="20">
        <f t="shared" si="12"/>
        <v>780.16</v>
      </c>
      <c r="I37" s="20">
        <f t="shared" si="13"/>
        <v>15.733632999999999</v>
      </c>
      <c r="J37" s="20">
        <f t="shared" si="14"/>
        <v>1006.952512</v>
      </c>
      <c r="K37" s="10">
        <f t="shared" si="15"/>
        <v>9.0706258454073315E-3</v>
      </c>
    </row>
    <row r="38" spans="1:11" ht="24" customHeight="1" x14ac:dyDescent="0.25">
      <c r="A38" s="2" t="s">
        <v>116</v>
      </c>
      <c r="B38" s="3"/>
      <c r="C38" s="3"/>
      <c r="D38" s="3" t="s">
        <v>117</v>
      </c>
      <c r="E38" s="3"/>
      <c r="F38" s="4"/>
      <c r="G38" s="18"/>
      <c r="H38" s="18">
        <f>SUM(H39:H41)</f>
        <v>1659.2339999999999</v>
      </c>
      <c r="I38" s="18"/>
      <c r="J38" s="19">
        <f>SUM(J39:J41)</f>
        <v>2141.5733237999998</v>
      </c>
      <c r="K38" s="5">
        <f>SUM(K39:K41)</f>
        <v>1.9291287433319562E-2</v>
      </c>
    </row>
    <row r="39" spans="1:11" ht="48" customHeight="1" x14ac:dyDescent="0.25">
      <c r="A39" s="6" t="s">
        <v>118</v>
      </c>
      <c r="B39" s="7" t="s">
        <v>119</v>
      </c>
      <c r="C39" s="8" t="s">
        <v>66</v>
      </c>
      <c r="D39" s="8" t="s">
        <v>120</v>
      </c>
      <c r="E39" s="9" t="s">
        <v>37</v>
      </c>
      <c r="F39" s="7">
        <v>15</v>
      </c>
      <c r="G39" s="20">
        <v>50.14</v>
      </c>
      <c r="H39" s="20">
        <f t="shared" ref="H39:H41" si="16">G39*F39</f>
        <v>752.1</v>
      </c>
      <c r="I39" s="20">
        <f t="shared" ref="I39:I41" si="17">G39*(1+$G$2)</f>
        <v>64.715698000000003</v>
      </c>
      <c r="J39" s="20">
        <f t="shared" ref="J39:J41" si="18">I39*F39</f>
        <v>970.73547000000008</v>
      </c>
      <c r="K39" s="10">
        <f t="shared" ref="K39:K41" si="19">J39/$I$61</f>
        <v>8.7443828167694509E-3</v>
      </c>
    </row>
    <row r="40" spans="1:11" ht="36" customHeight="1" x14ac:dyDescent="0.25">
      <c r="A40" s="6" t="s">
        <v>121</v>
      </c>
      <c r="B40" s="7" t="s">
        <v>122</v>
      </c>
      <c r="C40" s="8" t="s">
        <v>19</v>
      </c>
      <c r="D40" s="8" t="s">
        <v>123</v>
      </c>
      <c r="E40" s="9" t="s">
        <v>37</v>
      </c>
      <c r="F40" s="7">
        <v>6</v>
      </c>
      <c r="G40" s="20">
        <v>87.91</v>
      </c>
      <c r="H40" s="20">
        <f t="shared" si="16"/>
        <v>527.46</v>
      </c>
      <c r="I40" s="20">
        <f t="shared" si="17"/>
        <v>113.46543699999999</v>
      </c>
      <c r="J40" s="20">
        <f t="shared" si="18"/>
        <v>680.79262199999994</v>
      </c>
      <c r="K40" s="10">
        <f t="shared" si="19"/>
        <v>6.1325783280590535E-3</v>
      </c>
    </row>
    <row r="41" spans="1:11" ht="24" customHeight="1" x14ac:dyDescent="0.25">
      <c r="A41" s="6" t="s">
        <v>124</v>
      </c>
      <c r="B41" s="7" t="s">
        <v>125</v>
      </c>
      <c r="C41" s="8" t="s">
        <v>126</v>
      </c>
      <c r="D41" s="8" t="s">
        <v>127</v>
      </c>
      <c r="E41" s="9" t="s">
        <v>51</v>
      </c>
      <c r="F41" s="7">
        <v>1.8</v>
      </c>
      <c r="G41" s="20">
        <v>210.93</v>
      </c>
      <c r="H41" s="20">
        <f t="shared" si="16"/>
        <v>379.67400000000004</v>
      </c>
      <c r="I41" s="20">
        <f t="shared" si="17"/>
        <v>272.24735099999998</v>
      </c>
      <c r="J41" s="20">
        <f t="shared" si="18"/>
        <v>490.04523179999995</v>
      </c>
      <c r="K41" s="10">
        <f t="shared" si="19"/>
        <v>4.4143262884910571E-3</v>
      </c>
    </row>
    <row r="42" spans="1:11" ht="24" customHeight="1" x14ac:dyDescent="0.25">
      <c r="A42" s="2" t="s">
        <v>128</v>
      </c>
      <c r="B42" s="3"/>
      <c r="C42" s="3"/>
      <c r="D42" s="3" t="s">
        <v>129</v>
      </c>
      <c r="E42" s="3"/>
      <c r="F42" s="4"/>
      <c r="G42" s="18"/>
      <c r="H42" s="18">
        <f>SUM(H43:H44)</f>
        <v>1628.8101000000001</v>
      </c>
      <c r="I42" s="18"/>
      <c r="J42" s="19">
        <f>SUM(J43:J44)</f>
        <v>2102.30519607</v>
      </c>
      <c r="K42" s="5">
        <f>SUM(K43:K44)</f>
        <v>1.8937560231645435E-2</v>
      </c>
    </row>
    <row r="43" spans="1:11" ht="60" customHeight="1" x14ac:dyDescent="0.25">
      <c r="A43" s="6" t="s">
        <v>130</v>
      </c>
      <c r="B43" s="7" t="s">
        <v>131</v>
      </c>
      <c r="C43" s="8" t="s">
        <v>66</v>
      </c>
      <c r="D43" s="8" t="s">
        <v>132</v>
      </c>
      <c r="E43" s="9" t="s">
        <v>30</v>
      </c>
      <c r="F43" s="7">
        <v>1.49</v>
      </c>
      <c r="G43" s="20">
        <v>284.49</v>
      </c>
      <c r="H43" s="20">
        <f t="shared" ref="H43:H44" si="20">G43*F43</f>
        <v>423.89010000000002</v>
      </c>
      <c r="I43" s="20">
        <f t="shared" ref="I43:I44" si="21">G43*(1+$G$2)</f>
        <v>367.19124299999999</v>
      </c>
      <c r="J43" s="20">
        <f t="shared" ref="J43:J44" si="22">I43*F43</f>
        <v>547.11495206999996</v>
      </c>
      <c r="K43" s="10">
        <f t="shared" ref="K43:K44" si="23">J43/$I$61</f>
        <v>4.9284101936427124E-3</v>
      </c>
    </row>
    <row r="44" spans="1:11" ht="60" customHeight="1" x14ac:dyDescent="0.25">
      <c r="A44" s="6" t="s">
        <v>133</v>
      </c>
      <c r="B44" s="7" t="s">
        <v>134</v>
      </c>
      <c r="C44" s="8" t="s">
        <v>19</v>
      </c>
      <c r="D44" s="8" t="s">
        <v>135</v>
      </c>
      <c r="E44" s="9" t="s">
        <v>37</v>
      </c>
      <c r="F44" s="7">
        <v>2</v>
      </c>
      <c r="G44" s="20">
        <v>602.46</v>
      </c>
      <c r="H44" s="20">
        <f t="shared" si="20"/>
        <v>1204.92</v>
      </c>
      <c r="I44" s="20">
        <f t="shared" si="21"/>
        <v>777.59512200000006</v>
      </c>
      <c r="J44" s="20">
        <f t="shared" si="22"/>
        <v>1555.1902440000001</v>
      </c>
      <c r="K44" s="10">
        <f t="shared" si="23"/>
        <v>1.4009150038002722E-2</v>
      </c>
    </row>
    <row r="45" spans="1:11" ht="24" customHeight="1" x14ac:dyDescent="0.25">
      <c r="A45" s="2" t="s">
        <v>136</v>
      </c>
      <c r="B45" s="3"/>
      <c r="C45" s="3"/>
      <c r="D45" s="3" t="s">
        <v>137</v>
      </c>
      <c r="E45" s="3"/>
      <c r="F45" s="4"/>
      <c r="G45" s="18"/>
      <c r="H45" s="18">
        <f>SUM(H46:H47)</f>
        <v>28722.5</v>
      </c>
      <c r="I45" s="18"/>
      <c r="J45" s="19">
        <f>SUM(J46:J47)</f>
        <v>37072.130749999997</v>
      </c>
      <c r="K45" s="5">
        <f>SUM(K46:K47)</f>
        <v>0.33394566607453863</v>
      </c>
    </row>
    <row r="46" spans="1:11" ht="24" customHeight="1" x14ac:dyDescent="0.25">
      <c r="A46" s="6" t="s">
        <v>138</v>
      </c>
      <c r="B46" s="7" t="s">
        <v>139</v>
      </c>
      <c r="C46" s="8" t="s">
        <v>19</v>
      </c>
      <c r="D46" s="8" t="s">
        <v>140</v>
      </c>
      <c r="E46" s="9" t="s">
        <v>21</v>
      </c>
      <c r="F46" s="7">
        <v>225</v>
      </c>
      <c r="G46" s="20">
        <v>19.07</v>
      </c>
      <c r="H46" s="20">
        <f t="shared" ref="H46:H47" si="24">G46*F46</f>
        <v>4290.75</v>
      </c>
      <c r="I46" s="20">
        <f t="shared" ref="I46:I47" si="25">G46*(1+$G$2)</f>
        <v>24.613648999999999</v>
      </c>
      <c r="J46" s="20">
        <f t="shared" ref="J46:J47" si="26">I46*F46</f>
        <v>5538.0710249999993</v>
      </c>
      <c r="K46" s="10">
        <f t="shared" ref="K46:K47" si="27">J46/$I$61</f>
        <v>4.9886930688809353E-2</v>
      </c>
    </row>
    <row r="47" spans="1:11" ht="24" customHeight="1" x14ac:dyDescent="0.25">
      <c r="A47" s="6" t="s">
        <v>141</v>
      </c>
      <c r="B47" s="7" t="s">
        <v>142</v>
      </c>
      <c r="C47" s="8" t="s">
        <v>126</v>
      </c>
      <c r="D47" s="8" t="s">
        <v>143</v>
      </c>
      <c r="E47" s="9" t="s">
        <v>30</v>
      </c>
      <c r="F47" s="7">
        <v>115</v>
      </c>
      <c r="G47" s="20">
        <v>212.45</v>
      </c>
      <c r="H47" s="20">
        <f t="shared" si="24"/>
        <v>24431.75</v>
      </c>
      <c r="I47" s="20">
        <f t="shared" si="25"/>
        <v>274.20921499999997</v>
      </c>
      <c r="J47" s="20">
        <f t="shared" si="26"/>
        <v>31534.059724999996</v>
      </c>
      <c r="K47" s="10">
        <f t="shared" si="27"/>
        <v>0.28405873538572929</v>
      </c>
    </row>
    <row r="48" spans="1:11" ht="24" customHeight="1" x14ac:dyDescent="0.25">
      <c r="A48" s="2" t="s">
        <v>144</v>
      </c>
      <c r="B48" s="3"/>
      <c r="C48" s="3"/>
      <c r="D48" s="3" t="s">
        <v>145</v>
      </c>
      <c r="E48" s="3"/>
      <c r="F48" s="4"/>
      <c r="G48" s="18"/>
      <c r="H48" s="18">
        <f>SUM(H49:H57)</f>
        <v>8512.6459999999988</v>
      </c>
      <c r="I48" s="18"/>
      <c r="J48" s="19">
        <f>SUM(J49:J57)</f>
        <v>10987.2721922</v>
      </c>
      <c r="K48" s="5">
        <f>SUM(K49:K57)</f>
        <v>9.897332190884349E-2</v>
      </c>
    </row>
    <row r="49" spans="1:12" ht="24" customHeight="1" x14ac:dyDescent="0.25">
      <c r="A49" s="6" t="s">
        <v>146</v>
      </c>
      <c r="B49" s="7" t="s">
        <v>147</v>
      </c>
      <c r="C49" s="8" t="s">
        <v>126</v>
      </c>
      <c r="D49" s="8" t="s">
        <v>148</v>
      </c>
      <c r="E49" s="9" t="s">
        <v>37</v>
      </c>
      <c r="F49" s="7">
        <v>1</v>
      </c>
      <c r="G49" s="20">
        <v>637.85</v>
      </c>
      <c r="H49" s="20">
        <f t="shared" ref="H49:H57" si="28">G49*F49</f>
        <v>637.85</v>
      </c>
      <c r="I49" s="20">
        <f t="shared" ref="I49:I57" si="29">G49*(1+$G$2)</f>
        <v>823.27299500000004</v>
      </c>
      <c r="J49" s="20">
        <f t="shared" ref="J49:J57" si="30">I49*F49</f>
        <v>823.27299500000004</v>
      </c>
      <c r="K49" s="10">
        <f t="shared" ref="K49:K57" si="31">J49/$I$61</f>
        <v>7.4160411909006702E-3</v>
      </c>
    </row>
    <row r="50" spans="1:12" ht="24" customHeight="1" x14ac:dyDescent="0.25">
      <c r="A50" s="6" t="s">
        <v>149</v>
      </c>
      <c r="B50" s="7" t="s">
        <v>150</v>
      </c>
      <c r="C50" s="8" t="s">
        <v>151</v>
      </c>
      <c r="D50" s="8" t="s">
        <v>152</v>
      </c>
      <c r="E50" s="9" t="s">
        <v>37</v>
      </c>
      <c r="F50" s="7">
        <v>2</v>
      </c>
      <c r="G50" s="20">
        <v>48.24</v>
      </c>
      <c r="H50" s="20">
        <f t="shared" si="28"/>
        <v>96.48</v>
      </c>
      <c r="I50" s="20">
        <f t="shared" si="29"/>
        <v>62.263368</v>
      </c>
      <c r="J50" s="20">
        <f t="shared" si="30"/>
        <v>124.526736</v>
      </c>
      <c r="K50" s="10">
        <f t="shared" si="31"/>
        <v>1.1217365432281833E-3</v>
      </c>
    </row>
    <row r="51" spans="1:12" ht="24" customHeight="1" x14ac:dyDescent="0.25">
      <c r="A51" s="6" t="s">
        <v>153</v>
      </c>
      <c r="B51" s="7" t="s">
        <v>154</v>
      </c>
      <c r="C51" s="8" t="s">
        <v>151</v>
      </c>
      <c r="D51" s="8" t="s">
        <v>155</v>
      </c>
      <c r="E51" s="9" t="s">
        <v>156</v>
      </c>
      <c r="F51" s="7">
        <v>2</v>
      </c>
      <c r="G51" s="20">
        <v>407.26</v>
      </c>
      <c r="H51" s="20">
        <f t="shared" si="28"/>
        <v>814.52</v>
      </c>
      <c r="I51" s="20">
        <f t="shared" si="29"/>
        <v>525.65048200000001</v>
      </c>
      <c r="J51" s="20">
        <f t="shared" si="30"/>
        <v>1051.300964</v>
      </c>
      <c r="K51" s="10">
        <f t="shared" si="31"/>
        <v>9.4701165960843683E-3</v>
      </c>
    </row>
    <row r="52" spans="1:12" ht="24" customHeight="1" x14ac:dyDescent="0.25">
      <c r="A52" s="6" t="s">
        <v>157</v>
      </c>
      <c r="B52" s="7" t="s">
        <v>158</v>
      </c>
      <c r="C52" s="8" t="s">
        <v>151</v>
      </c>
      <c r="D52" s="8" t="s">
        <v>159</v>
      </c>
      <c r="E52" s="9" t="s">
        <v>37</v>
      </c>
      <c r="F52" s="7">
        <v>2</v>
      </c>
      <c r="G52" s="20">
        <v>102.06</v>
      </c>
      <c r="H52" s="20">
        <f t="shared" si="28"/>
        <v>204.12</v>
      </c>
      <c r="I52" s="20">
        <f t="shared" si="29"/>
        <v>131.72884199999999</v>
      </c>
      <c r="J52" s="20">
        <f t="shared" si="30"/>
        <v>263.45768399999997</v>
      </c>
      <c r="K52" s="10">
        <f t="shared" si="31"/>
        <v>2.3732261940685815E-3</v>
      </c>
    </row>
    <row r="53" spans="1:12" ht="24" customHeight="1" x14ac:dyDescent="0.25">
      <c r="A53" s="6" t="s">
        <v>160</v>
      </c>
      <c r="B53" s="7" t="s">
        <v>161</v>
      </c>
      <c r="C53" s="8" t="s">
        <v>126</v>
      </c>
      <c r="D53" s="8" t="s">
        <v>162</v>
      </c>
      <c r="E53" s="9" t="s">
        <v>163</v>
      </c>
      <c r="F53" s="7">
        <v>1</v>
      </c>
      <c r="G53" s="20">
        <v>2137.0300000000002</v>
      </c>
      <c r="H53" s="20">
        <f t="shared" si="28"/>
        <v>2137.0300000000002</v>
      </c>
      <c r="I53" s="20">
        <f t="shared" si="29"/>
        <v>2758.2646210000003</v>
      </c>
      <c r="J53" s="20">
        <f t="shared" si="30"/>
        <v>2758.2646210000003</v>
      </c>
      <c r="K53" s="10">
        <f t="shared" si="31"/>
        <v>2.4846441179259167E-2</v>
      </c>
    </row>
    <row r="54" spans="1:12" ht="24" customHeight="1" x14ac:dyDescent="0.25">
      <c r="A54" s="6" t="s">
        <v>164</v>
      </c>
      <c r="B54" s="7" t="s">
        <v>165</v>
      </c>
      <c r="C54" s="8" t="s">
        <v>126</v>
      </c>
      <c r="D54" s="8" t="s">
        <v>166</v>
      </c>
      <c r="E54" s="9" t="s">
        <v>163</v>
      </c>
      <c r="F54" s="7">
        <v>1</v>
      </c>
      <c r="G54" s="20">
        <v>3617.2</v>
      </c>
      <c r="H54" s="20">
        <f t="shared" si="28"/>
        <v>3617.2</v>
      </c>
      <c r="I54" s="20">
        <f t="shared" si="29"/>
        <v>4668.7200399999992</v>
      </c>
      <c r="J54" s="20">
        <f t="shared" si="30"/>
        <v>4668.7200399999992</v>
      </c>
      <c r="K54" s="10">
        <f t="shared" si="31"/>
        <v>4.2055819073020147E-2</v>
      </c>
    </row>
    <row r="55" spans="1:12" ht="24" customHeight="1" x14ac:dyDescent="0.25">
      <c r="A55" s="6" t="s">
        <v>167</v>
      </c>
      <c r="B55" s="7" t="s">
        <v>168</v>
      </c>
      <c r="C55" s="8" t="s">
        <v>126</v>
      </c>
      <c r="D55" s="8" t="s">
        <v>169</v>
      </c>
      <c r="E55" s="9" t="s">
        <v>30</v>
      </c>
      <c r="F55" s="7">
        <v>2.2799999999999998</v>
      </c>
      <c r="G55" s="20">
        <v>69.819999999999993</v>
      </c>
      <c r="H55" s="20">
        <f t="shared" si="28"/>
        <v>159.18959999999998</v>
      </c>
      <c r="I55" s="20">
        <f t="shared" si="29"/>
        <v>90.116673999999989</v>
      </c>
      <c r="J55" s="20">
        <f t="shared" si="30"/>
        <v>205.46601671999997</v>
      </c>
      <c r="K55" s="10">
        <f t="shared" si="31"/>
        <v>1.8508373924323918E-3</v>
      </c>
    </row>
    <row r="56" spans="1:12" ht="24" customHeight="1" x14ac:dyDescent="0.25">
      <c r="A56" s="6" t="s">
        <v>170</v>
      </c>
      <c r="B56" s="7" t="s">
        <v>171</v>
      </c>
      <c r="C56" s="8" t="s">
        <v>126</v>
      </c>
      <c r="D56" s="8" t="s">
        <v>172</v>
      </c>
      <c r="E56" s="9" t="s">
        <v>37</v>
      </c>
      <c r="F56" s="7">
        <v>1</v>
      </c>
      <c r="G56" s="20">
        <v>267.66000000000003</v>
      </c>
      <c r="H56" s="20">
        <f t="shared" si="28"/>
        <v>267.66000000000003</v>
      </c>
      <c r="I56" s="20">
        <f t="shared" si="29"/>
        <v>345.46876200000003</v>
      </c>
      <c r="J56" s="20">
        <f t="shared" si="30"/>
        <v>345.46876200000003</v>
      </c>
      <c r="K56" s="10">
        <f t="shared" si="31"/>
        <v>3.1119817906349041E-3</v>
      </c>
    </row>
    <row r="57" spans="1:12" ht="24" customHeight="1" x14ac:dyDescent="0.25">
      <c r="A57" s="6" t="s">
        <v>173</v>
      </c>
      <c r="B57" s="7" t="s">
        <v>174</v>
      </c>
      <c r="C57" s="8" t="s">
        <v>19</v>
      </c>
      <c r="D57" s="8" t="s">
        <v>175</v>
      </c>
      <c r="E57" s="9" t="s">
        <v>30</v>
      </c>
      <c r="F57" s="7">
        <v>1.24</v>
      </c>
      <c r="G57" s="20">
        <v>466.61</v>
      </c>
      <c r="H57" s="20">
        <f t="shared" si="28"/>
        <v>578.59640000000002</v>
      </c>
      <c r="I57" s="20">
        <f t="shared" si="29"/>
        <v>602.25352699999996</v>
      </c>
      <c r="J57" s="20">
        <f t="shared" si="30"/>
        <v>746.79437347999999</v>
      </c>
      <c r="K57" s="10">
        <f t="shared" si="31"/>
        <v>6.7271219492150824E-3</v>
      </c>
    </row>
    <row r="58" spans="1:12" x14ac:dyDescent="0.25">
      <c r="A58" s="11"/>
      <c r="B58" s="12"/>
      <c r="C58" s="12"/>
      <c r="D58" s="12"/>
      <c r="E58" s="12"/>
      <c r="F58" s="12"/>
      <c r="G58" s="21"/>
      <c r="H58" s="21"/>
      <c r="I58" s="21"/>
      <c r="J58" s="21"/>
      <c r="K58" s="13"/>
    </row>
    <row r="59" spans="1:12" x14ac:dyDescent="0.25">
      <c r="A59" s="169"/>
      <c r="B59" s="170"/>
      <c r="C59" s="170"/>
      <c r="D59" s="14"/>
      <c r="E59" s="15"/>
      <c r="F59" s="171" t="s">
        <v>176</v>
      </c>
      <c r="G59" s="170"/>
      <c r="H59" s="32"/>
      <c r="I59" s="172">
        <f>SUM(H48,H45,H42,H38,H26,H15,H12,H8,H5)</f>
        <v>86009.500700000004</v>
      </c>
      <c r="J59" s="173"/>
      <c r="K59" s="174"/>
    </row>
    <row r="60" spans="1:12" x14ac:dyDescent="0.25">
      <c r="A60" s="169"/>
      <c r="B60" s="170"/>
      <c r="C60" s="170"/>
      <c r="D60" s="14"/>
      <c r="E60" s="15"/>
      <c r="F60" s="171" t="s">
        <v>177</v>
      </c>
      <c r="G60" s="170"/>
      <c r="H60" s="32"/>
      <c r="I60" s="172">
        <f>I59*(G2)</f>
        <v>25002.961853490004</v>
      </c>
      <c r="J60" s="173"/>
      <c r="K60" s="174"/>
    </row>
    <row r="61" spans="1:12" x14ac:dyDescent="0.25">
      <c r="A61" s="169"/>
      <c r="B61" s="170"/>
      <c r="C61" s="170"/>
      <c r="D61" s="14"/>
      <c r="E61" s="15"/>
      <c r="F61" s="171" t="s">
        <v>178</v>
      </c>
      <c r="G61" s="170"/>
      <c r="H61" s="32"/>
      <c r="I61" s="172">
        <f>SUM(J48,J45,J42,J38,J26,J15,J12,J8,J5)</f>
        <v>111012.46255349</v>
      </c>
      <c r="J61" s="173"/>
      <c r="K61" s="174"/>
      <c r="L61" s="96">
        <f>I61</f>
        <v>111012.46255349</v>
      </c>
    </row>
    <row r="62" spans="1:12" ht="60" customHeight="1" x14ac:dyDescent="0.25">
      <c r="A62" s="16"/>
      <c r="B62" s="17"/>
      <c r="C62" s="17"/>
      <c r="D62" s="17"/>
      <c r="E62" s="17"/>
      <c r="F62" s="17"/>
      <c r="G62" s="22"/>
      <c r="H62" s="22"/>
      <c r="I62" s="22"/>
      <c r="J62" s="22"/>
      <c r="K62" s="68"/>
    </row>
    <row r="63" spans="1:12" ht="69.900000000000006" customHeight="1" thickBot="1" x14ac:dyDescent="0.3">
      <c r="A63" s="175" t="s">
        <v>200</v>
      </c>
      <c r="B63" s="176"/>
      <c r="C63" s="176"/>
      <c r="D63" s="176"/>
      <c r="E63" s="176"/>
      <c r="F63" s="176"/>
      <c r="G63" s="176"/>
      <c r="H63" s="176"/>
      <c r="I63" s="176"/>
      <c r="J63" s="176"/>
      <c r="K63" s="177"/>
    </row>
  </sheetData>
  <mergeCells count="18">
    <mergeCell ref="A61:C61"/>
    <mergeCell ref="F61:G61"/>
    <mergeCell ref="I61:K61"/>
    <mergeCell ref="A63:K63"/>
    <mergeCell ref="A3:K3"/>
    <mergeCell ref="A59:C59"/>
    <mergeCell ref="F59:G59"/>
    <mergeCell ref="I59:K59"/>
    <mergeCell ref="A60:C60"/>
    <mergeCell ref="F60:G60"/>
    <mergeCell ref="I60:K60"/>
    <mergeCell ref="A1:C2"/>
    <mergeCell ref="E1:F1"/>
    <mergeCell ref="G1:I1"/>
    <mergeCell ref="J1:K1"/>
    <mergeCell ref="E2:F2"/>
    <mergeCell ref="G2:I2"/>
    <mergeCell ref="J2:K2"/>
  </mergeCells>
  <pageMargins left="0.5" right="0.5" top="1" bottom="1" header="0.5" footer="0.5"/>
  <pageSetup paperSize="9" scale="67" fitToHeight="0" orientation="landscape" r:id="rId1"/>
  <headerFooter>
    <oddHeader>&amp;L &amp;CCRO - Conselho Regional de Odontologia
CNPJ: 17.231.564/0001-38 &amp;R</oddHeader>
    <oddFooter>&amp;L &amp;CRua da Bahia  - Centro - Belo Horizonte / MG
(31) 2104-3000 / 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8"/>
  <sheetViews>
    <sheetView view="pageBreakPreview" zoomScale="60" zoomScaleNormal="70" workbookViewId="0">
      <selection activeCell="D9" sqref="D9"/>
    </sheetView>
  </sheetViews>
  <sheetFormatPr defaultRowHeight="13.8" x14ac:dyDescent="0.25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x14ac:dyDescent="0.25">
      <c r="A1" s="69"/>
      <c r="B1" s="141"/>
      <c r="C1" s="192" t="s">
        <v>511</v>
      </c>
      <c r="D1" s="192"/>
      <c r="E1" s="192" t="s">
        <v>0</v>
      </c>
      <c r="F1" s="192"/>
      <c r="G1" s="192" t="s">
        <v>1</v>
      </c>
      <c r="H1" s="192"/>
      <c r="I1" s="192" t="s">
        <v>2</v>
      </c>
      <c r="J1" s="193"/>
    </row>
    <row r="2" spans="1:10" ht="80.099999999999994" customHeight="1" x14ac:dyDescent="0.25">
      <c r="A2" s="182" t="s">
        <v>179</v>
      </c>
      <c r="B2" s="183"/>
      <c r="C2" s="183" t="s">
        <v>507</v>
      </c>
      <c r="D2" s="183"/>
      <c r="E2" s="194" t="s">
        <v>3</v>
      </c>
      <c r="F2" s="194"/>
      <c r="G2" s="194" t="s">
        <v>4</v>
      </c>
      <c r="H2" s="194"/>
      <c r="I2" s="194" t="s">
        <v>230</v>
      </c>
      <c r="J2" s="195"/>
    </row>
    <row r="3" spans="1:10" x14ac:dyDescent="0.25">
      <c r="A3" s="189" t="s">
        <v>231</v>
      </c>
      <c r="B3" s="190"/>
      <c r="C3" s="190"/>
      <c r="D3" s="190"/>
      <c r="E3" s="190"/>
      <c r="F3" s="190"/>
      <c r="G3" s="190"/>
      <c r="H3" s="190"/>
      <c r="I3" s="190"/>
      <c r="J3" s="191"/>
    </row>
    <row r="4" spans="1:10" ht="24" customHeight="1" x14ac:dyDescent="0.25">
      <c r="A4" s="142" t="s">
        <v>15</v>
      </c>
      <c r="B4" s="122"/>
      <c r="C4" s="122"/>
      <c r="D4" s="122" t="s">
        <v>16</v>
      </c>
      <c r="E4" s="122"/>
      <c r="F4" s="188"/>
      <c r="G4" s="188"/>
      <c r="H4" s="123"/>
      <c r="I4" s="122"/>
      <c r="J4" s="143">
        <v>15354.4</v>
      </c>
    </row>
    <row r="5" spans="1:10" ht="18" customHeight="1" x14ac:dyDescent="0.25">
      <c r="A5" s="72" t="s">
        <v>17</v>
      </c>
      <c r="B5" s="35" t="s">
        <v>7</v>
      </c>
      <c r="C5" s="34" t="s">
        <v>8</v>
      </c>
      <c r="D5" s="34" t="s">
        <v>9</v>
      </c>
      <c r="E5" s="185" t="s">
        <v>232</v>
      </c>
      <c r="F5" s="185"/>
      <c r="G5" s="124" t="s">
        <v>10</v>
      </c>
      <c r="H5" s="35" t="s">
        <v>11</v>
      </c>
      <c r="I5" s="35" t="s">
        <v>12</v>
      </c>
      <c r="J5" s="73" t="s">
        <v>233</v>
      </c>
    </row>
    <row r="6" spans="1:10" ht="24" customHeight="1" x14ac:dyDescent="0.25">
      <c r="A6" s="144" t="s">
        <v>234</v>
      </c>
      <c r="B6" s="126" t="s">
        <v>18</v>
      </c>
      <c r="C6" s="125" t="s">
        <v>19</v>
      </c>
      <c r="D6" s="125" t="s">
        <v>20</v>
      </c>
      <c r="E6" s="186" t="s">
        <v>235</v>
      </c>
      <c r="F6" s="186"/>
      <c r="G6" s="127" t="s">
        <v>21</v>
      </c>
      <c r="H6" s="128">
        <v>1</v>
      </c>
      <c r="I6" s="129">
        <v>77.77</v>
      </c>
      <c r="J6" s="145">
        <v>77.77</v>
      </c>
    </row>
    <row r="7" spans="1:10" ht="24" customHeight="1" x14ac:dyDescent="0.25">
      <c r="A7" s="146" t="s">
        <v>236</v>
      </c>
      <c r="B7" s="131" t="s">
        <v>237</v>
      </c>
      <c r="C7" s="130" t="s">
        <v>19</v>
      </c>
      <c r="D7" s="130" t="s">
        <v>238</v>
      </c>
      <c r="E7" s="187" t="s">
        <v>235</v>
      </c>
      <c r="F7" s="187"/>
      <c r="G7" s="132" t="s">
        <v>21</v>
      </c>
      <c r="H7" s="133">
        <v>1</v>
      </c>
      <c r="I7" s="134">
        <v>0.62</v>
      </c>
      <c r="J7" s="147">
        <v>0.62</v>
      </c>
    </row>
    <row r="8" spans="1:10" ht="24" customHeight="1" x14ac:dyDescent="0.25">
      <c r="A8" s="148" t="s">
        <v>239</v>
      </c>
      <c r="B8" s="136" t="s">
        <v>240</v>
      </c>
      <c r="C8" s="135" t="s">
        <v>19</v>
      </c>
      <c r="D8" s="135" t="s">
        <v>241</v>
      </c>
      <c r="E8" s="184" t="s">
        <v>242</v>
      </c>
      <c r="F8" s="184"/>
      <c r="G8" s="137" t="s">
        <v>21</v>
      </c>
      <c r="H8" s="138">
        <v>1</v>
      </c>
      <c r="I8" s="139">
        <v>0.55000000000000004</v>
      </c>
      <c r="J8" s="149">
        <v>0.55000000000000004</v>
      </c>
    </row>
    <row r="9" spans="1:10" ht="24" customHeight="1" x14ac:dyDescent="0.25">
      <c r="A9" s="148" t="s">
        <v>239</v>
      </c>
      <c r="B9" s="136" t="s">
        <v>243</v>
      </c>
      <c r="C9" s="135" t="s">
        <v>19</v>
      </c>
      <c r="D9" s="135" t="s">
        <v>244</v>
      </c>
      <c r="E9" s="184" t="s">
        <v>245</v>
      </c>
      <c r="F9" s="184"/>
      <c r="G9" s="137" t="s">
        <v>21</v>
      </c>
      <c r="H9" s="138">
        <v>1</v>
      </c>
      <c r="I9" s="139">
        <v>0.55000000000000004</v>
      </c>
      <c r="J9" s="149">
        <v>0.55000000000000004</v>
      </c>
    </row>
    <row r="10" spans="1:10" ht="24" customHeight="1" x14ac:dyDescent="0.25">
      <c r="A10" s="148" t="s">
        <v>239</v>
      </c>
      <c r="B10" s="136" t="s">
        <v>246</v>
      </c>
      <c r="C10" s="135" t="s">
        <v>19</v>
      </c>
      <c r="D10" s="135" t="s">
        <v>247</v>
      </c>
      <c r="E10" s="184" t="s">
        <v>242</v>
      </c>
      <c r="F10" s="184"/>
      <c r="G10" s="137" t="s">
        <v>21</v>
      </c>
      <c r="H10" s="138">
        <v>1</v>
      </c>
      <c r="I10" s="139">
        <v>0.01</v>
      </c>
      <c r="J10" s="149">
        <v>0.01</v>
      </c>
    </row>
    <row r="11" spans="1:10" ht="24" customHeight="1" x14ac:dyDescent="0.25">
      <c r="A11" s="148" t="s">
        <v>239</v>
      </c>
      <c r="B11" s="136" t="s">
        <v>248</v>
      </c>
      <c r="C11" s="135" t="s">
        <v>19</v>
      </c>
      <c r="D11" s="135" t="s">
        <v>249</v>
      </c>
      <c r="E11" s="184" t="s">
        <v>250</v>
      </c>
      <c r="F11" s="184"/>
      <c r="G11" s="137" t="s">
        <v>21</v>
      </c>
      <c r="H11" s="138">
        <v>1</v>
      </c>
      <c r="I11" s="139">
        <v>75.98</v>
      </c>
      <c r="J11" s="149">
        <v>75.98</v>
      </c>
    </row>
    <row r="12" spans="1:10" ht="24" customHeight="1" x14ac:dyDescent="0.25">
      <c r="A12" s="148" t="s">
        <v>239</v>
      </c>
      <c r="B12" s="136" t="s">
        <v>251</v>
      </c>
      <c r="C12" s="135" t="s">
        <v>19</v>
      </c>
      <c r="D12" s="135" t="s">
        <v>252</v>
      </c>
      <c r="E12" s="184" t="s">
        <v>253</v>
      </c>
      <c r="F12" s="184"/>
      <c r="G12" s="137" t="s">
        <v>21</v>
      </c>
      <c r="H12" s="138">
        <v>1</v>
      </c>
      <c r="I12" s="139">
        <v>0.06</v>
      </c>
      <c r="J12" s="149">
        <v>0.06</v>
      </c>
    </row>
    <row r="13" spans="1:10" ht="30" customHeight="1" thickBot="1" x14ac:dyDescent="0.3">
      <c r="A13" s="150"/>
      <c r="B13" s="90"/>
      <c r="C13" s="90"/>
      <c r="D13" s="90"/>
      <c r="E13" s="90"/>
      <c r="F13" s="90"/>
      <c r="G13" s="90"/>
      <c r="H13" s="151"/>
      <c r="I13" s="90"/>
      <c r="J13" s="152"/>
    </row>
    <row r="14" spans="1:10" ht="0.9" customHeight="1" thickTop="1" x14ac:dyDescent="0.25">
      <c r="A14" s="153"/>
      <c r="B14" s="140"/>
      <c r="C14" s="140"/>
      <c r="D14" s="140"/>
      <c r="E14" s="140"/>
      <c r="F14" s="140"/>
      <c r="G14" s="140"/>
      <c r="H14" s="140"/>
      <c r="I14" s="140"/>
      <c r="J14" s="154"/>
    </row>
    <row r="15" spans="1:10" ht="18" customHeight="1" x14ac:dyDescent="0.25">
      <c r="A15" s="72" t="s">
        <v>22</v>
      </c>
      <c r="B15" s="35" t="s">
        <v>7</v>
      </c>
      <c r="C15" s="34" t="s">
        <v>8</v>
      </c>
      <c r="D15" s="34" t="s">
        <v>9</v>
      </c>
      <c r="E15" s="185" t="s">
        <v>232</v>
      </c>
      <c r="F15" s="185"/>
      <c r="G15" s="124" t="s">
        <v>10</v>
      </c>
      <c r="H15" s="35" t="s">
        <v>11</v>
      </c>
      <c r="I15" s="35" t="s">
        <v>12</v>
      </c>
      <c r="J15" s="73" t="s">
        <v>233</v>
      </c>
    </row>
    <row r="16" spans="1:10" ht="24" customHeight="1" x14ac:dyDescent="0.25">
      <c r="A16" s="144" t="s">
        <v>234</v>
      </c>
      <c r="B16" s="126" t="s">
        <v>23</v>
      </c>
      <c r="C16" s="125" t="s">
        <v>19</v>
      </c>
      <c r="D16" s="125" t="s">
        <v>24</v>
      </c>
      <c r="E16" s="186" t="s">
        <v>235</v>
      </c>
      <c r="F16" s="186"/>
      <c r="G16" s="127" t="s">
        <v>21</v>
      </c>
      <c r="H16" s="128">
        <v>1</v>
      </c>
      <c r="I16" s="129">
        <v>35.47</v>
      </c>
      <c r="J16" s="145">
        <v>35.47</v>
      </c>
    </row>
    <row r="17" spans="1:10" ht="24" customHeight="1" x14ac:dyDescent="0.25">
      <c r="A17" s="146" t="s">
        <v>236</v>
      </c>
      <c r="B17" s="131" t="s">
        <v>254</v>
      </c>
      <c r="C17" s="130" t="s">
        <v>19</v>
      </c>
      <c r="D17" s="130" t="s">
        <v>255</v>
      </c>
      <c r="E17" s="187" t="s">
        <v>235</v>
      </c>
      <c r="F17" s="187"/>
      <c r="G17" s="132" t="s">
        <v>21</v>
      </c>
      <c r="H17" s="133">
        <v>1</v>
      </c>
      <c r="I17" s="134">
        <v>0.5</v>
      </c>
      <c r="J17" s="147">
        <v>0.5</v>
      </c>
    </row>
    <row r="18" spans="1:10" ht="24" customHeight="1" x14ac:dyDescent="0.25">
      <c r="A18" s="148" t="s">
        <v>239</v>
      </c>
      <c r="B18" s="136" t="s">
        <v>256</v>
      </c>
      <c r="C18" s="135" t="s">
        <v>19</v>
      </c>
      <c r="D18" s="135" t="s">
        <v>257</v>
      </c>
      <c r="E18" s="184" t="s">
        <v>250</v>
      </c>
      <c r="F18" s="184"/>
      <c r="G18" s="137" t="s">
        <v>21</v>
      </c>
      <c r="H18" s="138">
        <v>1</v>
      </c>
      <c r="I18" s="139">
        <v>33.340000000000003</v>
      </c>
      <c r="J18" s="149">
        <v>33.340000000000003</v>
      </c>
    </row>
    <row r="19" spans="1:10" ht="24" customHeight="1" x14ac:dyDescent="0.25">
      <c r="A19" s="148" t="s">
        <v>239</v>
      </c>
      <c r="B19" s="136" t="s">
        <v>243</v>
      </c>
      <c r="C19" s="135" t="s">
        <v>19</v>
      </c>
      <c r="D19" s="135" t="s">
        <v>244</v>
      </c>
      <c r="E19" s="184" t="s">
        <v>245</v>
      </c>
      <c r="F19" s="184"/>
      <c r="G19" s="137" t="s">
        <v>21</v>
      </c>
      <c r="H19" s="138">
        <v>1</v>
      </c>
      <c r="I19" s="139">
        <v>0.55000000000000004</v>
      </c>
      <c r="J19" s="149">
        <v>0.55000000000000004</v>
      </c>
    </row>
    <row r="20" spans="1:10" ht="24" customHeight="1" x14ac:dyDescent="0.25">
      <c r="A20" s="148" t="s">
        <v>239</v>
      </c>
      <c r="B20" s="136" t="s">
        <v>258</v>
      </c>
      <c r="C20" s="135" t="s">
        <v>19</v>
      </c>
      <c r="D20" s="135" t="s">
        <v>259</v>
      </c>
      <c r="E20" s="184" t="s">
        <v>242</v>
      </c>
      <c r="F20" s="184"/>
      <c r="G20" s="137" t="s">
        <v>21</v>
      </c>
      <c r="H20" s="138">
        <v>1</v>
      </c>
      <c r="I20" s="139">
        <v>0.08</v>
      </c>
      <c r="J20" s="149">
        <v>0.08</v>
      </c>
    </row>
    <row r="21" spans="1:10" ht="24" customHeight="1" x14ac:dyDescent="0.25">
      <c r="A21" s="148" t="s">
        <v>239</v>
      </c>
      <c r="B21" s="136" t="s">
        <v>260</v>
      </c>
      <c r="C21" s="135" t="s">
        <v>19</v>
      </c>
      <c r="D21" s="135" t="s">
        <v>261</v>
      </c>
      <c r="E21" s="184" t="s">
        <v>242</v>
      </c>
      <c r="F21" s="184"/>
      <c r="G21" s="137" t="s">
        <v>21</v>
      </c>
      <c r="H21" s="138">
        <v>1</v>
      </c>
      <c r="I21" s="139">
        <v>0.94</v>
      </c>
      <c r="J21" s="149">
        <v>0.94</v>
      </c>
    </row>
    <row r="22" spans="1:10" ht="24" customHeight="1" x14ac:dyDescent="0.25">
      <c r="A22" s="148" t="s">
        <v>239</v>
      </c>
      <c r="B22" s="136" t="s">
        <v>251</v>
      </c>
      <c r="C22" s="135" t="s">
        <v>19</v>
      </c>
      <c r="D22" s="135" t="s">
        <v>252</v>
      </c>
      <c r="E22" s="184" t="s">
        <v>253</v>
      </c>
      <c r="F22" s="184"/>
      <c r="G22" s="137" t="s">
        <v>21</v>
      </c>
      <c r="H22" s="138">
        <v>1</v>
      </c>
      <c r="I22" s="139">
        <v>0.06</v>
      </c>
      <c r="J22" s="149">
        <v>0.06</v>
      </c>
    </row>
    <row r="23" spans="1:10" ht="30" customHeight="1" thickBot="1" x14ac:dyDescent="0.3">
      <c r="A23" s="150"/>
      <c r="B23" s="90"/>
      <c r="C23" s="90"/>
      <c r="D23" s="90"/>
      <c r="E23" s="90"/>
      <c r="F23" s="90"/>
      <c r="G23" s="90"/>
      <c r="H23" s="151"/>
      <c r="I23" s="90"/>
      <c r="J23" s="152"/>
    </row>
    <row r="24" spans="1:10" ht="0.9" customHeight="1" thickTop="1" x14ac:dyDescent="0.25">
      <c r="A24" s="153"/>
      <c r="B24" s="140"/>
      <c r="C24" s="140"/>
      <c r="D24" s="140"/>
      <c r="E24" s="140"/>
      <c r="F24" s="140"/>
      <c r="G24" s="140"/>
      <c r="H24" s="140"/>
      <c r="I24" s="140"/>
      <c r="J24" s="154"/>
    </row>
    <row r="25" spans="1:10" ht="24" customHeight="1" x14ac:dyDescent="0.25">
      <c r="A25" s="142" t="s">
        <v>25</v>
      </c>
      <c r="B25" s="122"/>
      <c r="C25" s="122"/>
      <c r="D25" s="122" t="s">
        <v>26</v>
      </c>
      <c r="E25" s="122"/>
      <c r="F25" s="188"/>
      <c r="G25" s="188"/>
      <c r="H25" s="123"/>
      <c r="I25" s="122"/>
      <c r="J25" s="143">
        <v>872.96</v>
      </c>
    </row>
    <row r="26" spans="1:10" ht="18" customHeight="1" x14ac:dyDescent="0.25">
      <c r="A26" s="72" t="s">
        <v>27</v>
      </c>
      <c r="B26" s="35" t="s">
        <v>7</v>
      </c>
      <c r="C26" s="34" t="s">
        <v>8</v>
      </c>
      <c r="D26" s="34" t="s">
        <v>9</v>
      </c>
      <c r="E26" s="185" t="s">
        <v>232</v>
      </c>
      <c r="F26" s="185"/>
      <c r="G26" s="124" t="s">
        <v>10</v>
      </c>
      <c r="H26" s="35" t="s">
        <v>11</v>
      </c>
      <c r="I26" s="35" t="s">
        <v>12</v>
      </c>
      <c r="J26" s="73" t="s">
        <v>233</v>
      </c>
    </row>
    <row r="27" spans="1:10" ht="24" customHeight="1" x14ac:dyDescent="0.25">
      <c r="A27" s="144" t="s">
        <v>234</v>
      </c>
      <c r="B27" s="126" t="s">
        <v>28</v>
      </c>
      <c r="C27" s="125" t="s">
        <v>19</v>
      </c>
      <c r="D27" s="125" t="s">
        <v>29</v>
      </c>
      <c r="E27" s="186" t="s">
        <v>262</v>
      </c>
      <c r="F27" s="186"/>
      <c r="G27" s="127" t="s">
        <v>30</v>
      </c>
      <c r="H27" s="128">
        <v>1</v>
      </c>
      <c r="I27" s="129">
        <v>4.6399999999999997</v>
      </c>
      <c r="J27" s="145">
        <v>4.6399999999999997</v>
      </c>
    </row>
    <row r="28" spans="1:10" ht="24" customHeight="1" x14ac:dyDescent="0.25">
      <c r="A28" s="146" t="s">
        <v>236</v>
      </c>
      <c r="B28" s="131" t="s">
        <v>263</v>
      </c>
      <c r="C28" s="130" t="s">
        <v>19</v>
      </c>
      <c r="D28" s="130" t="s">
        <v>264</v>
      </c>
      <c r="E28" s="187" t="s">
        <v>235</v>
      </c>
      <c r="F28" s="187"/>
      <c r="G28" s="132" t="s">
        <v>21</v>
      </c>
      <c r="H28" s="133">
        <v>0.03</v>
      </c>
      <c r="I28" s="134">
        <v>18.93</v>
      </c>
      <c r="J28" s="147">
        <v>0.56000000000000005</v>
      </c>
    </row>
    <row r="29" spans="1:10" ht="24" customHeight="1" x14ac:dyDescent="0.25">
      <c r="A29" s="146" t="s">
        <v>236</v>
      </c>
      <c r="B29" s="131" t="s">
        <v>265</v>
      </c>
      <c r="C29" s="130" t="s">
        <v>19</v>
      </c>
      <c r="D29" s="130" t="s">
        <v>266</v>
      </c>
      <c r="E29" s="187" t="s">
        <v>235</v>
      </c>
      <c r="F29" s="187"/>
      <c r="G29" s="132" t="s">
        <v>21</v>
      </c>
      <c r="H29" s="133">
        <v>0.3</v>
      </c>
      <c r="I29" s="134">
        <v>13.63</v>
      </c>
      <c r="J29" s="147">
        <v>4.08</v>
      </c>
    </row>
    <row r="30" spans="1:10" ht="30" customHeight="1" thickBot="1" x14ac:dyDescent="0.3">
      <c r="A30" s="150"/>
      <c r="B30" s="90"/>
      <c r="C30" s="90"/>
      <c r="D30" s="90"/>
      <c r="E30" s="90"/>
      <c r="F30" s="90"/>
      <c r="G30" s="90"/>
      <c r="H30" s="151"/>
      <c r="I30" s="90"/>
      <c r="J30" s="152"/>
    </row>
    <row r="31" spans="1:10" ht="0.9" customHeight="1" thickTop="1" x14ac:dyDescent="0.25">
      <c r="A31" s="153"/>
      <c r="B31" s="140"/>
      <c r="C31" s="140"/>
      <c r="D31" s="140"/>
      <c r="E31" s="140"/>
      <c r="F31" s="140"/>
      <c r="G31" s="140"/>
      <c r="H31" s="140"/>
      <c r="I31" s="140"/>
      <c r="J31" s="154"/>
    </row>
    <row r="32" spans="1:10" ht="18" customHeight="1" x14ac:dyDescent="0.25">
      <c r="A32" s="72" t="s">
        <v>31</v>
      </c>
      <c r="B32" s="35" t="s">
        <v>7</v>
      </c>
      <c r="C32" s="34" t="s">
        <v>8</v>
      </c>
      <c r="D32" s="34" t="s">
        <v>9</v>
      </c>
      <c r="E32" s="185" t="s">
        <v>232</v>
      </c>
      <c r="F32" s="185"/>
      <c r="G32" s="124" t="s">
        <v>10</v>
      </c>
      <c r="H32" s="35" t="s">
        <v>11</v>
      </c>
      <c r="I32" s="35" t="s">
        <v>12</v>
      </c>
      <c r="J32" s="73" t="s">
        <v>233</v>
      </c>
    </row>
    <row r="33" spans="1:10" ht="24" customHeight="1" x14ac:dyDescent="0.25">
      <c r="A33" s="144" t="s">
        <v>234</v>
      </c>
      <c r="B33" s="126" t="s">
        <v>32</v>
      </c>
      <c r="C33" s="125" t="s">
        <v>19</v>
      </c>
      <c r="D33" s="125" t="s">
        <v>33</v>
      </c>
      <c r="E33" s="186" t="s">
        <v>262</v>
      </c>
      <c r="F33" s="186"/>
      <c r="G33" s="127" t="s">
        <v>30</v>
      </c>
      <c r="H33" s="128">
        <v>1</v>
      </c>
      <c r="I33" s="129">
        <v>36.39</v>
      </c>
      <c r="J33" s="145">
        <v>36.39</v>
      </c>
    </row>
    <row r="34" spans="1:10" ht="24" customHeight="1" x14ac:dyDescent="0.25">
      <c r="A34" s="146" t="s">
        <v>236</v>
      </c>
      <c r="B34" s="131" t="s">
        <v>267</v>
      </c>
      <c r="C34" s="130" t="s">
        <v>19</v>
      </c>
      <c r="D34" s="130" t="s">
        <v>268</v>
      </c>
      <c r="E34" s="187" t="s">
        <v>235</v>
      </c>
      <c r="F34" s="187"/>
      <c r="G34" s="132" t="s">
        <v>21</v>
      </c>
      <c r="H34" s="133">
        <v>0.96</v>
      </c>
      <c r="I34" s="134">
        <v>19.170000000000002</v>
      </c>
      <c r="J34" s="147">
        <v>18.399999999999999</v>
      </c>
    </row>
    <row r="35" spans="1:10" ht="24" customHeight="1" x14ac:dyDescent="0.25">
      <c r="A35" s="146" t="s">
        <v>236</v>
      </c>
      <c r="B35" s="131" t="s">
        <v>265</v>
      </c>
      <c r="C35" s="130" t="s">
        <v>19</v>
      </c>
      <c r="D35" s="130" t="s">
        <v>266</v>
      </c>
      <c r="E35" s="187" t="s">
        <v>235</v>
      </c>
      <c r="F35" s="187"/>
      <c r="G35" s="132" t="s">
        <v>21</v>
      </c>
      <c r="H35" s="133">
        <v>1.32</v>
      </c>
      <c r="I35" s="134">
        <v>13.63</v>
      </c>
      <c r="J35" s="147">
        <v>17.989999999999998</v>
      </c>
    </row>
    <row r="36" spans="1:10" ht="30" customHeight="1" thickBot="1" x14ac:dyDescent="0.3">
      <c r="A36" s="150"/>
      <c r="B36" s="90"/>
      <c r="C36" s="90"/>
      <c r="D36" s="90"/>
      <c r="E36" s="90"/>
      <c r="F36" s="90"/>
      <c r="G36" s="90"/>
      <c r="H36" s="151"/>
      <c r="I36" s="90"/>
      <c r="J36" s="152"/>
    </row>
    <row r="37" spans="1:10" ht="0.9" customHeight="1" thickTop="1" x14ac:dyDescent="0.25">
      <c r="A37" s="153"/>
      <c r="B37" s="140"/>
      <c r="C37" s="140"/>
      <c r="D37" s="140"/>
      <c r="E37" s="140"/>
      <c r="F37" s="140"/>
      <c r="G37" s="140"/>
      <c r="H37" s="140"/>
      <c r="I37" s="140"/>
      <c r="J37" s="154"/>
    </row>
    <row r="38" spans="1:10" ht="18" customHeight="1" x14ac:dyDescent="0.25">
      <c r="A38" s="72" t="s">
        <v>34</v>
      </c>
      <c r="B38" s="35" t="s">
        <v>7</v>
      </c>
      <c r="C38" s="34" t="s">
        <v>8</v>
      </c>
      <c r="D38" s="34" t="s">
        <v>9</v>
      </c>
      <c r="E38" s="185" t="s">
        <v>232</v>
      </c>
      <c r="F38" s="185"/>
      <c r="G38" s="124" t="s">
        <v>10</v>
      </c>
      <c r="H38" s="35" t="s">
        <v>11</v>
      </c>
      <c r="I38" s="35" t="s">
        <v>12</v>
      </c>
      <c r="J38" s="73" t="s">
        <v>233</v>
      </c>
    </row>
    <row r="39" spans="1:10" ht="24" customHeight="1" x14ac:dyDescent="0.25">
      <c r="A39" s="144" t="s">
        <v>234</v>
      </c>
      <c r="B39" s="126" t="s">
        <v>35</v>
      </c>
      <c r="C39" s="125" t="s">
        <v>19</v>
      </c>
      <c r="D39" s="125" t="s">
        <v>36</v>
      </c>
      <c r="E39" s="186" t="s">
        <v>262</v>
      </c>
      <c r="F39" s="186"/>
      <c r="G39" s="127" t="s">
        <v>37</v>
      </c>
      <c r="H39" s="128">
        <v>1</v>
      </c>
      <c r="I39" s="129">
        <v>0.82</v>
      </c>
      <c r="J39" s="145">
        <v>0.82</v>
      </c>
    </row>
    <row r="40" spans="1:10" ht="24" customHeight="1" x14ac:dyDescent="0.25">
      <c r="A40" s="146" t="s">
        <v>236</v>
      </c>
      <c r="B40" s="131" t="s">
        <v>269</v>
      </c>
      <c r="C40" s="130" t="s">
        <v>19</v>
      </c>
      <c r="D40" s="130" t="s">
        <v>270</v>
      </c>
      <c r="E40" s="187" t="s">
        <v>235</v>
      </c>
      <c r="F40" s="187"/>
      <c r="G40" s="132" t="s">
        <v>21</v>
      </c>
      <c r="H40" s="133">
        <v>1.83E-2</v>
      </c>
      <c r="I40" s="134">
        <v>19.100000000000001</v>
      </c>
      <c r="J40" s="147">
        <v>0.34</v>
      </c>
    </row>
    <row r="41" spans="1:10" ht="24" customHeight="1" x14ac:dyDescent="0.25">
      <c r="A41" s="146" t="s">
        <v>236</v>
      </c>
      <c r="B41" s="131" t="s">
        <v>265</v>
      </c>
      <c r="C41" s="130" t="s">
        <v>19</v>
      </c>
      <c r="D41" s="130" t="s">
        <v>266</v>
      </c>
      <c r="E41" s="187" t="s">
        <v>235</v>
      </c>
      <c r="F41" s="187"/>
      <c r="G41" s="132" t="s">
        <v>21</v>
      </c>
      <c r="H41" s="133">
        <v>3.5900000000000001E-2</v>
      </c>
      <c r="I41" s="134">
        <v>13.63</v>
      </c>
      <c r="J41" s="147">
        <v>0.48</v>
      </c>
    </row>
    <row r="42" spans="1:10" ht="30" customHeight="1" thickBot="1" x14ac:dyDescent="0.3">
      <c r="A42" s="150"/>
      <c r="B42" s="90"/>
      <c r="C42" s="90"/>
      <c r="D42" s="90"/>
      <c r="E42" s="90"/>
      <c r="F42" s="90"/>
      <c r="G42" s="90"/>
      <c r="H42" s="151"/>
      <c r="I42" s="90"/>
      <c r="J42" s="152"/>
    </row>
    <row r="43" spans="1:10" ht="0.9" customHeight="1" thickTop="1" x14ac:dyDescent="0.25">
      <c r="A43" s="153"/>
      <c r="B43" s="140"/>
      <c r="C43" s="140"/>
      <c r="D43" s="140"/>
      <c r="E43" s="140"/>
      <c r="F43" s="140"/>
      <c r="G43" s="140"/>
      <c r="H43" s="140"/>
      <c r="I43" s="140"/>
      <c r="J43" s="154"/>
    </row>
    <row r="44" spans="1:10" ht="24" customHeight="1" x14ac:dyDescent="0.25">
      <c r="A44" s="142" t="s">
        <v>38</v>
      </c>
      <c r="B44" s="122"/>
      <c r="C44" s="122"/>
      <c r="D44" s="122" t="s">
        <v>39</v>
      </c>
      <c r="E44" s="122"/>
      <c r="F44" s="188"/>
      <c r="G44" s="188"/>
      <c r="H44" s="123"/>
      <c r="I44" s="122"/>
      <c r="J44" s="143">
        <v>1305.72</v>
      </c>
    </row>
    <row r="45" spans="1:10" ht="18" customHeight="1" x14ac:dyDescent="0.25">
      <c r="A45" s="72" t="s">
        <v>40</v>
      </c>
      <c r="B45" s="35" t="s">
        <v>7</v>
      </c>
      <c r="C45" s="34" t="s">
        <v>8</v>
      </c>
      <c r="D45" s="34" t="s">
        <v>9</v>
      </c>
      <c r="E45" s="185" t="s">
        <v>232</v>
      </c>
      <c r="F45" s="185"/>
      <c r="G45" s="124" t="s">
        <v>10</v>
      </c>
      <c r="H45" s="35" t="s">
        <v>11</v>
      </c>
      <c r="I45" s="35" t="s">
        <v>12</v>
      </c>
      <c r="J45" s="73" t="s">
        <v>233</v>
      </c>
    </row>
    <row r="46" spans="1:10" ht="60" customHeight="1" x14ac:dyDescent="0.25">
      <c r="A46" s="144" t="s">
        <v>234</v>
      </c>
      <c r="B46" s="126" t="s">
        <v>41</v>
      </c>
      <c r="C46" s="125" t="s">
        <v>19</v>
      </c>
      <c r="D46" s="125" t="s">
        <v>42</v>
      </c>
      <c r="E46" s="186" t="s">
        <v>271</v>
      </c>
      <c r="F46" s="186"/>
      <c r="G46" s="127" t="s">
        <v>30</v>
      </c>
      <c r="H46" s="128">
        <v>1</v>
      </c>
      <c r="I46" s="129">
        <v>123.89</v>
      </c>
      <c r="J46" s="145">
        <v>123.89</v>
      </c>
    </row>
    <row r="47" spans="1:10" ht="48" customHeight="1" x14ac:dyDescent="0.25">
      <c r="A47" s="146" t="s">
        <v>236</v>
      </c>
      <c r="B47" s="131" t="s">
        <v>272</v>
      </c>
      <c r="C47" s="130" t="s">
        <v>19</v>
      </c>
      <c r="D47" s="130" t="s">
        <v>273</v>
      </c>
      <c r="E47" s="187" t="s">
        <v>235</v>
      </c>
      <c r="F47" s="187"/>
      <c r="G47" s="132" t="s">
        <v>98</v>
      </c>
      <c r="H47" s="133">
        <v>1.35E-2</v>
      </c>
      <c r="I47" s="134">
        <v>442.48</v>
      </c>
      <c r="J47" s="147">
        <v>5.97</v>
      </c>
    </row>
    <row r="48" spans="1:10" ht="24" customHeight="1" x14ac:dyDescent="0.25">
      <c r="A48" s="146" t="s">
        <v>236</v>
      </c>
      <c r="B48" s="131" t="s">
        <v>263</v>
      </c>
      <c r="C48" s="130" t="s">
        <v>19</v>
      </c>
      <c r="D48" s="130" t="s">
        <v>264</v>
      </c>
      <c r="E48" s="187" t="s">
        <v>235</v>
      </c>
      <c r="F48" s="187"/>
      <c r="G48" s="132" t="s">
        <v>21</v>
      </c>
      <c r="H48" s="133">
        <v>2.9980000000000002</v>
      </c>
      <c r="I48" s="134">
        <v>18.93</v>
      </c>
      <c r="J48" s="147">
        <v>56.75</v>
      </c>
    </row>
    <row r="49" spans="1:10" ht="24" customHeight="1" x14ac:dyDescent="0.25">
      <c r="A49" s="146" t="s">
        <v>236</v>
      </c>
      <c r="B49" s="131" t="s">
        <v>265</v>
      </c>
      <c r="C49" s="130" t="s">
        <v>19</v>
      </c>
      <c r="D49" s="130" t="s">
        <v>266</v>
      </c>
      <c r="E49" s="187" t="s">
        <v>235</v>
      </c>
      <c r="F49" s="187"/>
      <c r="G49" s="132" t="s">
        <v>21</v>
      </c>
      <c r="H49" s="133">
        <v>1.4990000000000001</v>
      </c>
      <c r="I49" s="134">
        <v>13.63</v>
      </c>
      <c r="J49" s="147">
        <v>20.43</v>
      </c>
    </row>
    <row r="50" spans="1:10" ht="24" customHeight="1" x14ac:dyDescent="0.25">
      <c r="A50" s="148" t="s">
        <v>239</v>
      </c>
      <c r="B50" s="136" t="s">
        <v>274</v>
      </c>
      <c r="C50" s="135" t="s">
        <v>19</v>
      </c>
      <c r="D50" s="135" t="s">
        <v>275</v>
      </c>
      <c r="E50" s="184" t="s">
        <v>276</v>
      </c>
      <c r="F50" s="184"/>
      <c r="G50" s="137" t="s">
        <v>37</v>
      </c>
      <c r="H50" s="138">
        <v>55.85</v>
      </c>
      <c r="I50" s="139">
        <v>0.56000000000000005</v>
      </c>
      <c r="J50" s="149">
        <v>31.27</v>
      </c>
    </row>
    <row r="51" spans="1:10" ht="24" customHeight="1" x14ac:dyDescent="0.25">
      <c r="A51" s="148" t="s">
        <v>239</v>
      </c>
      <c r="B51" s="136" t="s">
        <v>277</v>
      </c>
      <c r="C51" s="135" t="s">
        <v>19</v>
      </c>
      <c r="D51" s="135" t="s">
        <v>278</v>
      </c>
      <c r="E51" s="184" t="s">
        <v>276</v>
      </c>
      <c r="F51" s="184"/>
      <c r="G51" s="137" t="s">
        <v>279</v>
      </c>
      <c r="H51" s="138">
        <v>3.6299999999999999E-2</v>
      </c>
      <c r="I51" s="139">
        <v>42.22</v>
      </c>
      <c r="J51" s="149">
        <v>1.53</v>
      </c>
    </row>
    <row r="52" spans="1:10" ht="36" customHeight="1" x14ac:dyDescent="0.25">
      <c r="A52" s="148" t="s">
        <v>239</v>
      </c>
      <c r="B52" s="136" t="s">
        <v>280</v>
      </c>
      <c r="C52" s="135" t="s">
        <v>19</v>
      </c>
      <c r="D52" s="135" t="s">
        <v>281</v>
      </c>
      <c r="E52" s="184" t="s">
        <v>276</v>
      </c>
      <c r="F52" s="184"/>
      <c r="G52" s="137" t="s">
        <v>51</v>
      </c>
      <c r="H52" s="138">
        <v>1.51</v>
      </c>
      <c r="I52" s="139">
        <v>5.26</v>
      </c>
      <c r="J52" s="149">
        <v>7.94</v>
      </c>
    </row>
    <row r="53" spans="1:10" ht="30" customHeight="1" thickBot="1" x14ac:dyDescent="0.3">
      <c r="A53" s="150"/>
      <c r="B53" s="90"/>
      <c r="C53" s="90"/>
      <c r="D53" s="90"/>
      <c r="E53" s="90"/>
      <c r="F53" s="90"/>
      <c r="G53" s="90"/>
      <c r="H53" s="151"/>
      <c r="I53" s="90"/>
      <c r="J53" s="152"/>
    </row>
    <row r="54" spans="1:10" ht="0.9" customHeight="1" thickTop="1" x14ac:dyDescent="0.25">
      <c r="A54" s="153"/>
      <c r="B54" s="140"/>
      <c r="C54" s="140"/>
      <c r="D54" s="140"/>
      <c r="E54" s="140"/>
      <c r="F54" s="140"/>
      <c r="G54" s="140"/>
      <c r="H54" s="140"/>
      <c r="I54" s="140"/>
      <c r="J54" s="154"/>
    </row>
    <row r="55" spans="1:10" ht="18" customHeight="1" x14ac:dyDescent="0.25">
      <c r="A55" s="72" t="s">
        <v>43</v>
      </c>
      <c r="B55" s="35" t="s">
        <v>7</v>
      </c>
      <c r="C55" s="34" t="s">
        <v>8</v>
      </c>
      <c r="D55" s="34" t="s">
        <v>9</v>
      </c>
      <c r="E55" s="185" t="s">
        <v>232</v>
      </c>
      <c r="F55" s="185"/>
      <c r="G55" s="124" t="s">
        <v>10</v>
      </c>
      <c r="H55" s="35" t="s">
        <v>11</v>
      </c>
      <c r="I55" s="35" t="s">
        <v>12</v>
      </c>
      <c r="J55" s="73" t="s">
        <v>233</v>
      </c>
    </row>
    <row r="56" spans="1:10" ht="36" customHeight="1" x14ac:dyDescent="0.25">
      <c r="A56" s="144" t="s">
        <v>234</v>
      </c>
      <c r="B56" s="126" t="s">
        <v>44</v>
      </c>
      <c r="C56" s="125" t="s">
        <v>19</v>
      </c>
      <c r="D56" s="125" t="s">
        <v>45</v>
      </c>
      <c r="E56" s="186" t="s">
        <v>271</v>
      </c>
      <c r="F56" s="186"/>
      <c r="G56" s="127" t="s">
        <v>30</v>
      </c>
      <c r="H56" s="128">
        <v>1</v>
      </c>
      <c r="I56" s="129">
        <v>120.76</v>
      </c>
      <c r="J56" s="145">
        <v>120.76</v>
      </c>
    </row>
    <row r="57" spans="1:10" ht="24" customHeight="1" x14ac:dyDescent="0.25">
      <c r="A57" s="146" t="s">
        <v>236</v>
      </c>
      <c r="B57" s="131" t="s">
        <v>282</v>
      </c>
      <c r="C57" s="130" t="s">
        <v>19</v>
      </c>
      <c r="D57" s="130" t="s">
        <v>283</v>
      </c>
      <c r="E57" s="187" t="s">
        <v>235</v>
      </c>
      <c r="F57" s="187"/>
      <c r="G57" s="132" t="s">
        <v>21</v>
      </c>
      <c r="H57" s="133">
        <v>0.88200000000000001</v>
      </c>
      <c r="I57" s="134">
        <v>18.79</v>
      </c>
      <c r="J57" s="147">
        <v>16.57</v>
      </c>
    </row>
    <row r="58" spans="1:10" ht="24" customHeight="1" x14ac:dyDescent="0.25">
      <c r="A58" s="146" t="s">
        <v>236</v>
      </c>
      <c r="B58" s="131" t="s">
        <v>265</v>
      </c>
      <c r="C58" s="130" t="s">
        <v>19</v>
      </c>
      <c r="D58" s="130" t="s">
        <v>266</v>
      </c>
      <c r="E58" s="187" t="s">
        <v>235</v>
      </c>
      <c r="F58" s="187"/>
      <c r="G58" s="132" t="s">
        <v>21</v>
      </c>
      <c r="H58" s="133">
        <v>0.2205</v>
      </c>
      <c r="I58" s="134">
        <v>13.63</v>
      </c>
      <c r="J58" s="147">
        <v>3</v>
      </c>
    </row>
    <row r="59" spans="1:10" ht="24" customHeight="1" x14ac:dyDescent="0.25">
      <c r="A59" s="148" t="s">
        <v>239</v>
      </c>
      <c r="B59" s="136" t="s">
        <v>284</v>
      </c>
      <c r="C59" s="135" t="s">
        <v>19</v>
      </c>
      <c r="D59" s="135" t="s">
        <v>285</v>
      </c>
      <c r="E59" s="184" t="s">
        <v>276</v>
      </c>
      <c r="F59" s="184"/>
      <c r="G59" s="137" t="s">
        <v>51</v>
      </c>
      <c r="H59" s="138">
        <v>1.4815</v>
      </c>
      <c r="I59" s="139">
        <v>2.0299999999999998</v>
      </c>
      <c r="J59" s="149">
        <v>3</v>
      </c>
    </row>
    <row r="60" spans="1:10" ht="24" customHeight="1" x14ac:dyDescent="0.25">
      <c r="A60" s="148" t="s">
        <v>239</v>
      </c>
      <c r="B60" s="136" t="s">
        <v>286</v>
      </c>
      <c r="C60" s="135" t="s">
        <v>19</v>
      </c>
      <c r="D60" s="135" t="s">
        <v>287</v>
      </c>
      <c r="E60" s="184" t="s">
        <v>276</v>
      </c>
      <c r="F60" s="184"/>
      <c r="G60" s="137" t="s">
        <v>51</v>
      </c>
      <c r="H60" s="138">
        <v>2.5026999999999999</v>
      </c>
      <c r="I60" s="139">
        <v>0.15</v>
      </c>
      <c r="J60" s="149">
        <v>0.37</v>
      </c>
    </row>
    <row r="61" spans="1:10" ht="36" customHeight="1" x14ac:dyDescent="0.25">
      <c r="A61" s="148" t="s">
        <v>239</v>
      </c>
      <c r="B61" s="136" t="s">
        <v>288</v>
      </c>
      <c r="C61" s="135" t="s">
        <v>19</v>
      </c>
      <c r="D61" s="135" t="s">
        <v>289</v>
      </c>
      <c r="E61" s="184" t="s">
        <v>242</v>
      </c>
      <c r="F61" s="184"/>
      <c r="G61" s="137" t="s">
        <v>290</v>
      </c>
      <c r="H61" s="138">
        <v>1.0327</v>
      </c>
      <c r="I61" s="139">
        <v>2.73</v>
      </c>
      <c r="J61" s="149">
        <v>2.81</v>
      </c>
    </row>
    <row r="62" spans="1:10" ht="36" customHeight="1" x14ac:dyDescent="0.25">
      <c r="A62" s="148" t="s">
        <v>239</v>
      </c>
      <c r="B62" s="136" t="s">
        <v>291</v>
      </c>
      <c r="C62" s="135" t="s">
        <v>19</v>
      </c>
      <c r="D62" s="135" t="s">
        <v>292</v>
      </c>
      <c r="E62" s="184" t="s">
        <v>276</v>
      </c>
      <c r="F62" s="184"/>
      <c r="G62" s="137" t="s">
        <v>51</v>
      </c>
      <c r="H62" s="138">
        <v>3.9819</v>
      </c>
      <c r="I62" s="139">
        <v>5.48</v>
      </c>
      <c r="J62" s="149">
        <v>21.82</v>
      </c>
    </row>
    <row r="63" spans="1:10" ht="24" customHeight="1" x14ac:dyDescent="0.25">
      <c r="A63" s="148" t="s">
        <v>239</v>
      </c>
      <c r="B63" s="136" t="s">
        <v>293</v>
      </c>
      <c r="C63" s="135" t="s">
        <v>19</v>
      </c>
      <c r="D63" s="135" t="s">
        <v>294</v>
      </c>
      <c r="E63" s="184" t="s">
        <v>276</v>
      </c>
      <c r="F63" s="184"/>
      <c r="G63" s="137" t="s">
        <v>37</v>
      </c>
      <c r="H63" s="138">
        <v>20.0077</v>
      </c>
      <c r="I63" s="139">
        <v>0.08</v>
      </c>
      <c r="J63" s="149">
        <v>1.6</v>
      </c>
    </row>
    <row r="64" spans="1:10" ht="24" customHeight="1" x14ac:dyDescent="0.25">
      <c r="A64" s="148" t="s">
        <v>239</v>
      </c>
      <c r="B64" s="136" t="s">
        <v>295</v>
      </c>
      <c r="C64" s="135" t="s">
        <v>19</v>
      </c>
      <c r="D64" s="135" t="s">
        <v>296</v>
      </c>
      <c r="E64" s="184" t="s">
        <v>276</v>
      </c>
      <c r="F64" s="184"/>
      <c r="G64" s="137" t="s">
        <v>30</v>
      </c>
      <c r="H64" s="138">
        <v>4.2119999999999997</v>
      </c>
      <c r="I64" s="139">
        <v>13.75</v>
      </c>
      <c r="J64" s="149">
        <v>57.91</v>
      </c>
    </row>
    <row r="65" spans="1:10" ht="36" customHeight="1" x14ac:dyDescent="0.25">
      <c r="A65" s="148" t="s">
        <v>239</v>
      </c>
      <c r="B65" s="136" t="s">
        <v>297</v>
      </c>
      <c r="C65" s="135" t="s">
        <v>19</v>
      </c>
      <c r="D65" s="135" t="s">
        <v>298</v>
      </c>
      <c r="E65" s="184" t="s">
        <v>276</v>
      </c>
      <c r="F65" s="184"/>
      <c r="G65" s="137" t="s">
        <v>37</v>
      </c>
      <c r="H65" s="138">
        <v>0.80759999999999998</v>
      </c>
      <c r="I65" s="139">
        <v>0.2</v>
      </c>
      <c r="J65" s="149">
        <v>0.16</v>
      </c>
    </row>
    <row r="66" spans="1:10" ht="24" customHeight="1" x14ac:dyDescent="0.25">
      <c r="A66" s="148" t="s">
        <v>239</v>
      </c>
      <c r="B66" s="136" t="s">
        <v>299</v>
      </c>
      <c r="C66" s="135" t="s">
        <v>19</v>
      </c>
      <c r="D66" s="135" t="s">
        <v>300</v>
      </c>
      <c r="E66" s="184" t="s">
        <v>276</v>
      </c>
      <c r="F66" s="184"/>
      <c r="G66" s="137" t="s">
        <v>37</v>
      </c>
      <c r="H66" s="138">
        <v>20.0077</v>
      </c>
      <c r="I66" s="139">
        <v>0.19</v>
      </c>
      <c r="J66" s="149">
        <v>3.8</v>
      </c>
    </row>
    <row r="67" spans="1:10" ht="36" customHeight="1" x14ac:dyDescent="0.25">
      <c r="A67" s="148" t="s">
        <v>239</v>
      </c>
      <c r="B67" s="136" t="s">
        <v>301</v>
      </c>
      <c r="C67" s="135" t="s">
        <v>19</v>
      </c>
      <c r="D67" s="135" t="s">
        <v>302</v>
      </c>
      <c r="E67" s="184" t="s">
        <v>276</v>
      </c>
      <c r="F67" s="184"/>
      <c r="G67" s="137" t="s">
        <v>51</v>
      </c>
      <c r="H67" s="138">
        <v>1.5208999999999999</v>
      </c>
      <c r="I67" s="139">
        <v>4.83</v>
      </c>
      <c r="J67" s="149">
        <v>7.34</v>
      </c>
    </row>
    <row r="68" spans="1:10" ht="24" customHeight="1" x14ac:dyDescent="0.25">
      <c r="A68" s="148" t="s">
        <v>239</v>
      </c>
      <c r="B68" s="136" t="s">
        <v>303</v>
      </c>
      <c r="C68" s="135" t="s">
        <v>19</v>
      </c>
      <c r="D68" s="135" t="s">
        <v>304</v>
      </c>
      <c r="E68" s="184" t="s">
        <v>276</v>
      </c>
      <c r="F68" s="184"/>
      <c r="G68" s="137" t="s">
        <v>279</v>
      </c>
      <c r="H68" s="138">
        <v>4.8599999999999997E-2</v>
      </c>
      <c r="I68" s="139">
        <v>49.11</v>
      </c>
      <c r="J68" s="149">
        <v>2.38</v>
      </c>
    </row>
    <row r="69" spans="1:10" ht="30" customHeight="1" thickBot="1" x14ac:dyDescent="0.3">
      <c r="A69" s="150"/>
      <c r="B69" s="90"/>
      <c r="C69" s="90"/>
      <c r="D69" s="90"/>
      <c r="E69" s="90"/>
      <c r="F69" s="90"/>
      <c r="G69" s="90"/>
      <c r="H69" s="151"/>
      <c r="I69" s="90"/>
      <c r="J69" s="152"/>
    </row>
    <row r="70" spans="1:10" ht="0.9" customHeight="1" thickTop="1" x14ac:dyDescent="0.25">
      <c r="A70" s="153"/>
      <c r="B70" s="140"/>
      <c r="C70" s="140"/>
      <c r="D70" s="140"/>
      <c r="E70" s="140"/>
      <c r="F70" s="140"/>
      <c r="G70" s="140"/>
      <c r="H70" s="140"/>
      <c r="I70" s="140"/>
      <c r="J70" s="154"/>
    </row>
    <row r="71" spans="1:10" ht="24" customHeight="1" x14ac:dyDescent="0.25">
      <c r="A71" s="142" t="s">
        <v>46</v>
      </c>
      <c r="B71" s="122"/>
      <c r="C71" s="122"/>
      <c r="D71" s="122" t="s">
        <v>47</v>
      </c>
      <c r="E71" s="122"/>
      <c r="F71" s="188"/>
      <c r="G71" s="188"/>
      <c r="H71" s="123"/>
      <c r="I71" s="122"/>
      <c r="J71" s="143">
        <v>9843.1299999999992</v>
      </c>
    </row>
    <row r="72" spans="1:10" ht="18" customHeight="1" x14ac:dyDescent="0.25">
      <c r="A72" s="72" t="s">
        <v>48</v>
      </c>
      <c r="B72" s="35" t="s">
        <v>7</v>
      </c>
      <c r="C72" s="34" t="s">
        <v>8</v>
      </c>
      <c r="D72" s="34" t="s">
        <v>9</v>
      </c>
      <c r="E72" s="185" t="s">
        <v>232</v>
      </c>
      <c r="F72" s="185"/>
      <c r="G72" s="124" t="s">
        <v>10</v>
      </c>
      <c r="H72" s="35" t="s">
        <v>11</v>
      </c>
      <c r="I72" s="35" t="s">
        <v>12</v>
      </c>
      <c r="J72" s="73" t="s">
        <v>233</v>
      </c>
    </row>
    <row r="73" spans="1:10" ht="36" customHeight="1" x14ac:dyDescent="0.25">
      <c r="A73" s="144" t="s">
        <v>234</v>
      </c>
      <c r="B73" s="126" t="s">
        <v>49</v>
      </c>
      <c r="C73" s="125" t="s">
        <v>19</v>
      </c>
      <c r="D73" s="125" t="s">
        <v>50</v>
      </c>
      <c r="E73" s="186" t="s">
        <v>305</v>
      </c>
      <c r="F73" s="186"/>
      <c r="G73" s="127" t="s">
        <v>51</v>
      </c>
      <c r="H73" s="128">
        <v>1</v>
      </c>
      <c r="I73" s="129">
        <v>7.33</v>
      </c>
      <c r="J73" s="145">
        <v>7.33</v>
      </c>
    </row>
    <row r="74" spans="1:10" ht="24" customHeight="1" x14ac:dyDescent="0.25">
      <c r="A74" s="146" t="s">
        <v>236</v>
      </c>
      <c r="B74" s="131" t="s">
        <v>306</v>
      </c>
      <c r="C74" s="130" t="s">
        <v>19</v>
      </c>
      <c r="D74" s="130" t="s">
        <v>307</v>
      </c>
      <c r="E74" s="187" t="s">
        <v>235</v>
      </c>
      <c r="F74" s="187"/>
      <c r="G74" s="132" t="s">
        <v>21</v>
      </c>
      <c r="H74" s="133">
        <v>0.14399999999999999</v>
      </c>
      <c r="I74" s="134">
        <v>14.6</v>
      </c>
      <c r="J74" s="147">
        <v>2.1</v>
      </c>
    </row>
    <row r="75" spans="1:10" ht="24" customHeight="1" x14ac:dyDescent="0.25">
      <c r="A75" s="146" t="s">
        <v>236</v>
      </c>
      <c r="B75" s="131" t="s">
        <v>269</v>
      </c>
      <c r="C75" s="130" t="s">
        <v>19</v>
      </c>
      <c r="D75" s="130" t="s">
        <v>270</v>
      </c>
      <c r="E75" s="187" t="s">
        <v>235</v>
      </c>
      <c r="F75" s="187"/>
      <c r="G75" s="132" t="s">
        <v>21</v>
      </c>
      <c r="H75" s="133">
        <v>0.14399999999999999</v>
      </c>
      <c r="I75" s="134">
        <v>19.100000000000001</v>
      </c>
      <c r="J75" s="147">
        <v>2.75</v>
      </c>
    </row>
    <row r="76" spans="1:10" ht="24" customHeight="1" x14ac:dyDescent="0.25">
      <c r="A76" s="148" t="s">
        <v>239</v>
      </c>
      <c r="B76" s="136" t="s">
        <v>308</v>
      </c>
      <c r="C76" s="135" t="s">
        <v>19</v>
      </c>
      <c r="D76" s="135" t="s">
        <v>309</v>
      </c>
      <c r="E76" s="184" t="s">
        <v>276</v>
      </c>
      <c r="F76" s="184"/>
      <c r="G76" s="137" t="s">
        <v>51</v>
      </c>
      <c r="H76" s="138">
        <v>1.0169999999999999</v>
      </c>
      <c r="I76" s="139">
        <v>2.44</v>
      </c>
      <c r="J76" s="149">
        <v>2.48</v>
      </c>
    </row>
    <row r="77" spans="1:10" ht="30" customHeight="1" thickBot="1" x14ac:dyDescent="0.3">
      <c r="A77" s="150"/>
      <c r="B77" s="90"/>
      <c r="C77" s="90"/>
      <c r="D77" s="90"/>
      <c r="E77" s="90"/>
      <c r="F77" s="90"/>
      <c r="G77" s="90"/>
      <c r="H77" s="151"/>
      <c r="I77" s="90"/>
      <c r="J77" s="152"/>
    </row>
    <row r="78" spans="1:10" ht="0.9" customHeight="1" thickTop="1" x14ac:dyDescent="0.25">
      <c r="A78" s="153"/>
      <c r="B78" s="140"/>
      <c r="C78" s="140"/>
      <c r="D78" s="140"/>
      <c r="E78" s="140"/>
      <c r="F78" s="140"/>
      <c r="G78" s="140"/>
      <c r="H78" s="140"/>
      <c r="I78" s="140"/>
      <c r="J78" s="154"/>
    </row>
    <row r="79" spans="1:10" ht="18" customHeight="1" x14ac:dyDescent="0.25">
      <c r="A79" s="72" t="s">
        <v>52</v>
      </c>
      <c r="B79" s="35" t="s">
        <v>7</v>
      </c>
      <c r="C79" s="34" t="s">
        <v>8</v>
      </c>
      <c r="D79" s="34" t="s">
        <v>9</v>
      </c>
      <c r="E79" s="185" t="s">
        <v>232</v>
      </c>
      <c r="F79" s="185"/>
      <c r="G79" s="124" t="s">
        <v>10</v>
      </c>
      <c r="H79" s="35" t="s">
        <v>11</v>
      </c>
      <c r="I79" s="35" t="s">
        <v>12</v>
      </c>
      <c r="J79" s="73" t="s">
        <v>233</v>
      </c>
    </row>
    <row r="80" spans="1:10" ht="24" customHeight="1" x14ac:dyDescent="0.25">
      <c r="A80" s="144" t="s">
        <v>234</v>
      </c>
      <c r="B80" s="126" t="s">
        <v>53</v>
      </c>
      <c r="C80" s="125" t="s">
        <v>19</v>
      </c>
      <c r="D80" s="125" t="s">
        <v>54</v>
      </c>
      <c r="E80" s="186" t="s">
        <v>310</v>
      </c>
      <c r="F80" s="186"/>
      <c r="G80" s="127" t="s">
        <v>51</v>
      </c>
      <c r="H80" s="128">
        <v>1</v>
      </c>
      <c r="I80" s="129">
        <v>9.25</v>
      </c>
      <c r="J80" s="145">
        <v>9.25</v>
      </c>
    </row>
    <row r="81" spans="1:10" ht="24" customHeight="1" x14ac:dyDescent="0.25">
      <c r="A81" s="146" t="s">
        <v>236</v>
      </c>
      <c r="B81" s="131" t="s">
        <v>311</v>
      </c>
      <c r="C81" s="130" t="s">
        <v>19</v>
      </c>
      <c r="D81" s="130" t="s">
        <v>312</v>
      </c>
      <c r="E81" s="187" t="s">
        <v>235</v>
      </c>
      <c r="F81" s="187"/>
      <c r="G81" s="132" t="s">
        <v>21</v>
      </c>
      <c r="H81" s="133">
        <v>7.0000000000000007E-2</v>
      </c>
      <c r="I81" s="134">
        <v>14.08</v>
      </c>
      <c r="J81" s="147">
        <v>0.98</v>
      </c>
    </row>
    <row r="82" spans="1:10" ht="24" customHeight="1" x14ac:dyDescent="0.25">
      <c r="A82" s="146" t="s">
        <v>236</v>
      </c>
      <c r="B82" s="131" t="s">
        <v>313</v>
      </c>
      <c r="C82" s="130" t="s">
        <v>19</v>
      </c>
      <c r="D82" s="130" t="s">
        <v>314</v>
      </c>
      <c r="E82" s="187" t="s">
        <v>235</v>
      </c>
      <c r="F82" s="187"/>
      <c r="G82" s="132" t="s">
        <v>21</v>
      </c>
      <c r="H82" s="133">
        <v>0.44900000000000001</v>
      </c>
      <c r="I82" s="134">
        <v>18.440000000000001</v>
      </c>
      <c r="J82" s="147">
        <v>8.27</v>
      </c>
    </row>
    <row r="83" spans="1:10" ht="30" customHeight="1" thickBot="1" x14ac:dyDescent="0.3">
      <c r="A83" s="150"/>
      <c r="B83" s="90"/>
      <c r="C83" s="90"/>
      <c r="D83" s="90"/>
      <c r="E83" s="90"/>
      <c r="F83" s="90"/>
      <c r="G83" s="90"/>
      <c r="H83" s="151"/>
      <c r="I83" s="90"/>
      <c r="J83" s="152"/>
    </row>
    <row r="84" spans="1:10" ht="0.9" customHeight="1" thickTop="1" x14ac:dyDescent="0.25">
      <c r="A84" s="153"/>
      <c r="B84" s="140"/>
      <c r="C84" s="140"/>
      <c r="D84" s="140"/>
      <c r="E84" s="140"/>
      <c r="F84" s="140"/>
      <c r="G84" s="140"/>
      <c r="H84" s="140"/>
      <c r="I84" s="140"/>
      <c r="J84" s="154"/>
    </row>
    <row r="85" spans="1:10" ht="18" customHeight="1" x14ac:dyDescent="0.25">
      <c r="A85" s="72" t="s">
        <v>55</v>
      </c>
      <c r="B85" s="35" t="s">
        <v>7</v>
      </c>
      <c r="C85" s="34" t="s">
        <v>8</v>
      </c>
      <c r="D85" s="34" t="s">
        <v>9</v>
      </c>
      <c r="E85" s="185" t="s">
        <v>232</v>
      </c>
      <c r="F85" s="185"/>
      <c r="G85" s="124" t="s">
        <v>10</v>
      </c>
      <c r="H85" s="35" t="s">
        <v>11</v>
      </c>
      <c r="I85" s="35" t="s">
        <v>12</v>
      </c>
      <c r="J85" s="73" t="s">
        <v>233</v>
      </c>
    </row>
    <row r="86" spans="1:10" ht="36" customHeight="1" x14ac:dyDescent="0.25">
      <c r="A86" s="144" t="s">
        <v>234</v>
      </c>
      <c r="B86" s="126" t="s">
        <v>56</v>
      </c>
      <c r="C86" s="125" t="s">
        <v>19</v>
      </c>
      <c r="D86" s="125" t="s">
        <v>57</v>
      </c>
      <c r="E86" s="186" t="s">
        <v>305</v>
      </c>
      <c r="F86" s="186"/>
      <c r="G86" s="127" t="s">
        <v>51</v>
      </c>
      <c r="H86" s="128">
        <v>1</v>
      </c>
      <c r="I86" s="129">
        <v>3.15</v>
      </c>
      <c r="J86" s="145">
        <v>3.15</v>
      </c>
    </row>
    <row r="87" spans="1:10" ht="24" customHeight="1" x14ac:dyDescent="0.25">
      <c r="A87" s="146" t="s">
        <v>236</v>
      </c>
      <c r="B87" s="131" t="s">
        <v>306</v>
      </c>
      <c r="C87" s="130" t="s">
        <v>19</v>
      </c>
      <c r="D87" s="130" t="s">
        <v>307</v>
      </c>
      <c r="E87" s="187" t="s">
        <v>235</v>
      </c>
      <c r="F87" s="187"/>
      <c r="G87" s="132" t="s">
        <v>21</v>
      </c>
      <c r="H87" s="133">
        <v>2.4E-2</v>
      </c>
      <c r="I87" s="134">
        <v>14.6</v>
      </c>
      <c r="J87" s="147">
        <v>0.35</v>
      </c>
    </row>
    <row r="88" spans="1:10" ht="24" customHeight="1" x14ac:dyDescent="0.25">
      <c r="A88" s="146" t="s">
        <v>236</v>
      </c>
      <c r="B88" s="131" t="s">
        <v>269</v>
      </c>
      <c r="C88" s="130" t="s">
        <v>19</v>
      </c>
      <c r="D88" s="130" t="s">
        <v>270</v>
      </c>
      <c r="E88" s="187" t="s">
        <v>235</v>
      </c>
      <c r="F88" s="187"/>
      <c r="G88" s="132" t="s">
        <v>21</v>
      </c>
      <c r="H88" s="133">
        <v>2.4E-2</v>
      </c>
      <c r="I88" s="134">
        <v>19.100000000000001</v>
      </c>
      <c r="J88" s="147">
        <v>0.45</v>
      </c>
    </row>
    <row r="89" spans="1:10" ht="48" customHeight="1" x14ac:dyDescent="0.25">
      <c r="A89" s="148" t="s">
        <v>239</v>
      </c>
      <c r="B89" s="136" t="s">
        <v>315</v>
      </c>
      <c r="C89" s="135" t="s">
        <v>19</v>
      </c>
      <c r="D89" s="135" t="s">
        <v>316</v>
      </c>
      <c r="E89" s="184" t="s">
        <v>276</v>
      </c>
      <c r="F89" s="184"/>
      <c r="G89" s="137" t="s">
        <v>51</v>
      </c>
      <c r="H89" s="138">
        <v>1.19</v>
      </c>
      <c r="I89" s="139">
        <v>1.96</v>
      </c>
      <c r="J89" s="149">
        <v>2.33</v>
      </c>
    </row>
    <row r="90" spans="1:10" ht="24" customHeight="1" x14ac:dyDescent="0.25">
      <c r="A90" s="148" t="s">
        <v>239</v>
      </c>
      <c r="B90" s="136" t="s">
        <v>317</v>
      </c>
      <c r="C90" s="135" t="s">
        <v>19</v>
      </c>
      <c r="D90" s="135" t="s">
        <v>318</v>
      </c>
      <c r="E90" s="184" t="s">
        <v>276</v>
      </c>
      <c r="F90" s="184"/>
      <c r="G90" s="137" t="s">
        <v>37</v>
      </c>
      <c r="H90" s="138">
        <v>8.9999999999999993E-3</v>
      </c>
      <c r="I90" s="139">
        <v>3.05</v>
      </c>
      <c r="J90" s="149">
        <v>0.02</v>
      </c>
    </row>
    <row r="91" spans="1:10" ht="30" customHeight="1" thickBot="1" x14ac:dyDescent="0.3">
      <c r="A91" s="150"/>
      <c r="B91" s="90"/>
      <c r="C91" s="90"/>
      <c r="D91" s="90"/>
      <c r="E91" s="90"/>
      <c r="F91" s="90"/>
      <c r="G91" s="90"/>
      <c r="H91" s="151"/>
      <c r="I91" s="90"/>
      <c r="J91" s="152"/>
    </row>
    <row r="92" spans="1:10" ht="0.9" customHeight="1" thickTop="1" x14ac:dyDescent="0.25">
      <c r="A92" s="153"/>
      <c r="B92" s="140"/>
      <c r="C92" s="140"/>
      <c r="D92" s="140"/>
      <c r="E92" s="140"/>
      <c r="F92" s="140"/>
      <c r="G92" s="140"/>
      <c r="H92" s="140"/>
      <c r="I92" s="140"/>
      <c r="J92" s="154"/>
    </row>
    <row r="93" spans="1:10" ht="18" customHeight="1" x14ac:dyDescent="0.25">
      <c r="A93" s="72" t="s">
        <v>58</v>
      </c>
      <c r="B93" s="35" t="s">
        <v>7</v>
      </c>
      <c r="C93" s="34" t="s">
        <v>8</v>
      </c>
      <c r="D93" s="34" t="s">
        <v>9</v>
      </c>
      <c r="E93" s="185" t="s">
        <v>232</v>
      </c>
      <c r="F93" s="185"/>
      <c r="G93" s="124" t="s">
        <v>10</v>
      </c>
      <c r="H93" s="35" t="s">
        <v>11</v>
      </c>
      <c r="I93" s="35" t="s">
        <v>12</v>
      </c>
      <c r="J93" s="73" t="s">
        <v>233</v>
      </c>
    </row>
    <row r="94" spans="1:10" ht="48" customHeight="1" x14ac:dyDescent="0.25">
      <c r="A94" s="144" t="s">
        <v>234</v>
      </c>
      <c r="B94" s="126" t="s">
        <v>59</v>
      </c>
      <c r="C94" s="125" t="s">
        <v>19</v>
      </c>
      <c r="D94" s="125" t="s">
        <v>60</v>
      </c>
      <c r="E94" s="186" t="s">
        <v>305</v>
      </c>
      <c r="F94" s="186"/>
      <c r="G94" s="127" t="s">
        <v>37</v>
      </c>
      <c r="H94" s="128">
        <v>1</v>
      </c>
      <c r="I94" s="129">
        <v>114.42</v>
      </c>
      <c r="J94" s="145">
        <v>114.42</v>
      </c>
    </row>
    <row r="95" spans="1:10" ht="36" customHeight="1" x14ac:dyDescent="0.25">
      <c r="A95" s="146" t="s">
        <v>236</v>
      </c>
      <c r="B95" s="131" t="s">
        <v>319</v>
      </c>
      <c r="C95" s="130" t="s">
        <v>19</v>
      </c>
      <c r="D95" s="130" t="s">
        <v>320</v>
      </c>
      <c r="E95" s="187" t="s">
        <v>305</v>
      </c>
      <c r="F95" s="187"/>
      <c r="G95" s="132" t="s">
        <v>37</v>
      </c>
      <c r="H95" s="133">
        <v>1</v>
      </c>
      <c r="I95" s="134">
        <v>10.84</v>
      </c>
      <c r="J95" s="147">
        <v>10.84</v>
      </c>
    </row>
    <row r="96" spans="1:10" ht="36" customHeight="1" x14ac:dyDescent="0.25">
      <c r="A96" s="146" t="s">
        <v>236</v>
      </c>
      <c r="B96" s="131" t="s">
        <v>321</v>
      </c>
      <c r="C96" s="130" t="s">
        <v>19</v>
      </c>
      <c r="D96" s="130" t="s">
        <v>322</v>
      </c>
      <c r="E96" s="187" t="s">
        <v>305</v>
      </c>
      <c r="F96" s="187"/>
      <c r="G96" s="132" t="s">
        <v>51</v>
      </c>
      <c r="H96" s="133">
        <v>2</v>
      </c>
      <c r="I96" s="134">
        <v>4.0599999999999996</v>
      </c>
      <c r="J96" s="147">
        <v>8.1199999999999992</v>
      </c>
    </row>
    <row r="97" spans="1:10" ht="36" customHeight="1" x14ac:dyDescent="0.25">
      <c r="A97" s="146" t="s">
        <v>236</v>
      </c>
      <c r="B97" s="131" t="s">
        <v>323</v>
      </c>
      <c r="C97" s="130" t="s">
        <v>19</v>
      </c>
      <c r="D97" s="130" t="s">
        <v>324</v>
      </c>
      <c r="E97" s="187" t="s">
        <v>305</v>
      </c>
      <c r="F97" s="187"/>
      <c r="G97" s="132" t="s">
        <v>51</v>
      </c>
      <c r="H97" s="133">
        <v>21</v>
      </c>
      <c r="I97" s="134">
        <v>2.1800000000000002</v>
      </c>
      <c r="J97" s="147">
        <v>45.78</v>
      </c>
    </row>
    <row r="98" spans="1:10" ht="36" customHeight="1" x14ac:dyDescent="0.25">
      <c r="A98" s="146" t="s">
        <v>236</v>
      </c>
      <c r="B98" s="131" t="s">
        <v>325</v>
      </c>
      <c r="C98" s="130" t="s">
        <v>19</v>
      </c>
      <c r="D98" s="130" t="s">
        <v>326</v>
      </c>
      <c r="E98" s="187" t="s">
        <v>305</v>
      </c>
      <c r="F98" s="187"/>
      <c r="G98" s="132" t="s">
        <v>51</v>
      </c>
      <c r="H98" s="133">
        <v>2.2000000000000002</v>
      </c>
      <c r="I98" s="134">
        <v>5.84</v>
      </c>
      <c r="J98" s="147">
        <v>12.84</v>
      </c>
    </row>
    <row r="99" spans="1:10" ht="24" customHeight="1" x14ac:dyDescent="0.25">
      <c r="A99" s="146" t="s">
        <v>236</v>
      </c>
      <c r="B99" s="131" t="s">
        <v>327</v>
      </c>
      <c r="C99" s="130" t="s">
        <v>19</v>
      </c>
      <c r="D99" s="130" t="s">
        <v>328</v>
      </c>
      <c r="E99" s="187" t="s">
        <v>305</v>
      </c>
      <c r="F99" s="187"/>
      <c r="G99" s="132" t="s">
        <v>37</v>
      </c>
      <c r="H99" s="133">
        <v>0.375</v>
      </c>
      <c r="I99" s="134">
        <v>8.6199999999999992</v>
      </c>
      <c r="J99" s="147">
        <v>3.23</v>
      </c>
    </row>
    <row r="100" spans="1:10" ht="24" customHeight="1" x14ac:dyDescent="0.25">
      <c r="A100" s="146" t="s">
        <v>236</v>
      </c>
      <c r="B100" s="131" t="s">
        <v>329</v>
      </c>
      <c r="C100" s="130" t="s">
        <v>19</v>
      </c>
      <c r="D100" s="130" t="s">
        <v>330</v>
      </c>
      <c r="E100" s="187" t="s">
        <v>310</v>
      </c>
      <c r="F100" s="187"/>
      <c r="G100" s="132" t="s">
        <v>37</v>
      </c>
      <c r="H100" s="133">
        <v>1</v>
      </c>
      <c r="I100" s="134">
        <v>2.97</v>
      </c>
      <c r="J100" s="147">
        <v>2.97</v>
      </c>
    </row>
    <row r="101" spans="1:10" ht="24" customHeight="1" x14ac:dyDescent="0.25">
      <c r="A101" s="146" t="s">
        <v>236</v>
      </c>
      <c r="B101" s="131" t="s">
        <v>331</v>
      </c>
      <c r="C101" s="130" t="s">
        <v>19</v>
      </c>
      <c r="D101" s="130" t="s">
        <v>332</v>
      </c>
      <c r="E101" s="187" t="s">
        <v>310</v>
      </c>
      <c r="F101" s="187"/>
      <c r="G101" s="132" t="s">
        <v>51</v>
      </c>
      <c r="H101" s="133">
        <v>2.2000000000000002</v>
      </c>
      <c r="I101" s="134">
        <v>4.6100000000000003</v>
      </c>
      <c r="J101" s="147">
        <v>10.14</v>
      </c>
    </row>
    <row r="102" spans="1:10" ht="36" customHeight="1" x14ac:dyDescent="0.25">
      <c r="A102" s="146" t="s">
        <v>236</v>
      </c>
      <c r="B102" s="131" t="s">
        <v>333</v>
      </c>
      <c r="C102" s="130" t="s">
        <v>19</v>
      </c>
      <c r="D102" s="130" t="s">
        <v>334</v>
      </c>
      <c r="E102" s="187" t="s">
        <v>310</v>
      </c>
      <c r="F102" s="187"/>
      <c r="G102" s="132" t="s">
        <v>51</v>
      </c>
      <c r="H102" s="133">
        <v>2.2000000000000002</v>
      </c>
      <c r="I102" s="134">
        <v>9.32</v>
      </c>
      <c r="J102" s="147">
        <v>20.5</v>
      </c>
    </row>
    <row r="103" spans="1:10" ht="30" customHeight="1" thickBot="1" x14ac:dyDescent="0.3">
      <c r="A103" s="150"/>
      <c r="B103" s="90"/>
      <c r="C103" s="90"/>
      <c r="D103" s="90"/>
      <c r="E103" s="90"/>
      <c r="F103" s="90"/>
      <c r="G103" s="90"/>
      <c r="H103" s="151"/>
      <c r="I103" s="90"/>
      <c r="J103" s="152"/>
    </row>
    <row r="104" spans="1:10" ht="0.9" customHeight="1" thickTop="1" x14ac:dyDescent="0.25">
      <c r="A104" s="153"/>
      <c r="B104" s="140"/>
      <c r="C104" s="140"/>
      <c r="D104" s="140"/>
      <c r="E104" s="140"/>
      <c r="F104" s="140"/>
      <c r="G104" s="140"/>
      <c r="H104" s="140"/>
      <c r="I104" s="140"/>
      <c r="J104" s="154"/>
    </row>
    <row r="105" spans="1:10" ht="18" customHeight="1" x14ac:dyDescent="0.25">
      <c r="A105" s="72" t="s">
        <v>61</v>
      </c>
      <c r="B105" s="35" t="s">
        <v>7</v>
      </c>
      <c r="C105" s="34" t="s">
        <v>8</v>
      </c>
      <c r="D105" s="34" t="s">
        <v>9</v>
      </c>
      <c r="E105" s="185" t="s">
        <v>232</v>
      </c>
      <c r="F105" s="185"/>
      <c r="G105" s="124" t="s">
        <v>10</v>
      </c>
      <c r="H105" s="35" t="s">
        <v>11</v>
      </c>
      <c r="I105" s="35" t="s">
        <v>12</v>
      </c>
      <c r="J105" s="73" t="s">
        <v>233</v>
      </c>
    </row>
    <row r="106" spans="1:10" ht="36" customHeight="1" x14ac:dyDescent="0.25">
      <c r="A106" s="144" t="s">
        <v>234</v>
      </c>
      <c r="B106" s="126" t="s">
        <v>62</v>
      </c>
      <c r="C106" s="125" t="s">
        <v>19</v>
      </c>
      <c r="D106" s="125" t="s">
        <v>63</v>
      </c>
      <c r="E106" s="186" t="s">
        <v>305</v>
      </c>
      <c r="F106" s="186"/>
      <c r="G106" s="127" t="s">
        <v>37</v>
      </c>
      <c r="H106" s="128">
        <v>1</v>
      </c>
      <c r="I106" s="129">
        <v>108.83</v>
      </c>
      <c r="J106" s="145">
        <v>108.83</v>
      </c>
    </row>
    <row r="107" spans="1:10" ht="36" customHeight="1" x14ac:dyDescent="0.25">
      <c r="A107" s="146" t="s">
        <v>236</v>
      </c>
      <c r="B107" s="131" t="s">
        <v>319</v>
      </c>
      <c r="C107" s="130" t="s">
        <v>19</v>
      </c>
      <c r="D107" s="130" t="s">
        <v>320</v>
      </c>
      <c r="E107" s="187" t="s">
        <v>305</v>
      </c>
      <c r="F107" s="187"/>
      <c r="G107" s="132" t="s">
        <v>37</v>
      </c>
      <c r="H107" s="133">
        <v>1</v>
      </c>
      <c r="I107" s="134">
        <v>10.84</v>
      </c>
      <c r="J107" s="147">
        <v>10.84</v>
      </c>
    </row>
    <row r="108" spans="1:10" ht="36" customHeight="1" x14ac:dyDescent="0.25">
      <c r="A108" s="146" t="s">
        <v>236</v>
      </c>
      <c r="B108" s="131" t="s">
        <v>321</v>
      </c>
      <c r="C108" s="130" t="s">
        <v>19</v>
      </c>
      <c r="D108" s="130" t="s">
        <v>322</v>
      </c>
      <c r="E108" s="187" t="s">
        <v>305</v>
      </c>
      <c r="F108" s="187"/>
      <c r="G108" s="132" t="s">
        <v>51</v>
      </c>
      <c r="H108" s="133">
        <v>2</v>
      </c>
      <c r="I108" s="134">
        <v>4.0599999999999996</v>
      </c>
      <c r="J108" s="147">
        <v>8.1199999999999992</v>
      </c>
    </row>
    <row r="109" spans="1:10" ht="36" customHeight="1" x14ac:dyDescent="0.25">
      <c r="A109" s="146" t="s">
        <v>236</v>
      </c>
      <c r="B109" s="131" t="s">
        <v>335</v>
      </c>
      <c r="C109" s="130" t="s">
        <v>19</v>
      </c>
      <c r="D109" s="130" t="s">
        <v>336</v>
      </c>
      <c r="E109" s="187" t="s">
        <v>305</v>
      </c>
      <c r="F109" s="187"/>
      <c r="G109" s="132" t="s">
        <v>51</v>
      </c>
      <c r="H109" s="133">
        <v>12.6</v>
      </c>
      <c r="I109" s="134">
        <v>3.19</v>
      </c>
      <c r="J109" s="147">
        <v>40.19</v>
      </c>
    </row>
    <row r="110" spans="1:10" ht="36" customHeight="1" x14ac:dyDescent="0.25">
      <c r="A110" s="146" t="s">
        <v>236</v>
      </c>
      <c r="B110" s="131" t="s">
        <v>325</v>
      </c>
      <c r="C110" s="130" t="s">
        <v>19</v>
      </c>
      <c r="D110" s="130" t="s">
        <v>326</v>
      </c>
      <c r="E110" s="187" t="s">
        <v>305</v>
      </c>
      <c r="F110" s="187"/>
      <c r="G110" s="132" t="s">
        <v>51</v>
      </c>
      <c r="H110" s="133">
        <v>2.2000000000000002</v>
      </c>
      <c r="I110" s="134">
        <v>5.84</v>
      </c>
      <c r="J110" s="147">
        <v>12.84</v>
      </c>
    </row>
    <row r="111" spans="1:10" ht="24" customHeight="1" x14ac:dyDescent="0.25">
      <c r="A111" s="146" t="s">
        <v>236</v>
      </c>
      <c r="B111" s="131" t="s">
        <v>327</v>
      </c>
      <c r="C111" s="130" t="s">
        <v>19</v>
      </c>
      <c r="D111" s="130" t="s">
        <v>328</v>
      </c>
      <c r="E111" s="187" t="s">
        <v>305</v>
      </c>
      <c r="F111" s="187"/>
      <c r="G111" s="132" t="s">
        <v>37</v>
      </c>
      <c r="H111" s="133">
        <v>0.375</v>
      </c>
      <c r="I111" s="134">
        <v>8.6199999999999992</v>
      </c>
      <c r="J111" s="147">
        <v>3.23</v>
      </c>
    </row>
    <row r="112" spans="1:10" ht="24" customHeight="1" x14ac:dyDescent="0.25">
      <c r="A112" s="146" t="s">
        <v>236</v>
      </c>
      <c r="B112" s="131" t="s">
        <v>329</v>
      </c>
      <c r="C112" s="130" t="s">
        <v>19</v>
      </c>
      <c r="D112" s="130" t="s">
        <v>330</v>
      </c>
      <c r="E112" s="187" t="s">
        <v>310</v>
      </c>
      <c r="F112" s="187"/>
      <c r="G112" s="132" t="s">
        <v>37</v>
      </c>
      <c r="H112" s="133">
        <v>1</v>
      </c>
      <c r="I112" s="134">
        <v>2.97</v>
      </c>
      <c r="J112" s="147">
        <v>2.97</v>
      </c>
    </row>
    <row r="113" spans="1:10" ht="24" customHeight="1" x14ac:dyDescent="0.25">
      <c r="A113" s="146" t="s">
        <v>236</v>
      </c>
      <c r="B113" s="131" t="s">
        <v>331</v>
      </c>
      <c r="C113" s="130" t="s">
        <v>19</v>
      </c>
      <c r="D113" s="130" t="s">
        <v>332</v>
      </c>
      <c r="E113" s="187" t="s">
        <v>310</v>
      </c>
      <c r="F113" s="187"/>
      <c r="G113" s="132" t="s">
        <v>51</v>
      </c>
      <c r="H113" s="133">
        <v>2.2000000000000002</v>
      </c>
      <c r="I113" s="134">
        <v>4.6100000000000003</v>
      </c>
      <c r="J113" s="147">
        <v>10.14</v>
      </c>
    </row>
    <row r="114" spans="1:10" ht="36" customHeight="1" x14ac:dyDescent="0.25">
      <c r="A114" s="146" t="s">
        <v>236</v>
      </c>
      <c r="B114" s="131" t="s">
        <v>333</v>
      </c>
      <c r="C114" s="130" t="s">
        <v>19</v>
      </c>
      <c r="D114" s="130" t="s">
        <v>334</v>
      </c>
      <c r="E114" s="187" t="s">
        <v>310</v>
      </c>
      <c r="F114" s="187"/>
      <c r="G114" s="132" t="s">
        <v>51</v>
      </c>
      <c r="H114" s="133">
        <v>2.2000000000000002</v>
      </c>
      <c r="I114" s="134">
        <v>9.32</v>
      </c>
      <c r="J114" s="147">
        <v>20.5</v>
      </c>
    </row>
    <row r="115" spans="1:10" ht="30" customHeight="1" thickBot="1" x14ac:dyDescent="0.3">
      <c r="A115" s="150"/>
      <c r="B115" s="90"/>
      <c r="C115" s="90"/>
      <c r="D115" s="90"/>
      <c r="E115" s="90"/>
      <c r="F115" s="90"/>
      <c r="G115" s="90"/>
      <c r="H115" s="151"/>
      <c r="I115" s="90"/>
      <c r="J115" s="152"/>
    </row>
    <row r="116" spans="1:10" ht="0.9" customHeight="1" thickTop="1" x14ac:dyDescent="0.25">
      <c r="A116" s="153"/>
      <c r="B116" s="140"/>
      <c r="C116" s="140"/>
      <c r="D116" s="140"/>
      <c r="E116" s="140"/>
      <c r="F116" s="140"/>
      <c r="G116" s="140"/>
      <c r="H116" s="140"/>
      <c r="I116" s="140"/>
      <c r="J116" s="154"/>
    </row>
    <row r="117" spans="1:10" ht="18" customHeight="1" x14ac:dyDescent="0.25">
      <c r="A117" s="72" t="s">
        <v>64</v>
      </c>
      <c r="B117" s="35" t="s">
        <v>7</v>
      </c>
      <c r="C117" s="34" t="s">
        <v>8</v>
      </c>
      <c r="D117" s="34" t="s">
        <v>9</v>
      </c>
      <c r="E117" s="185" t="s">
        <v>232</v>
      </c>
      <c r="F117" s="185"/>
      <c r="G117" s="124" t="s">
        <v>10</v>
      </c>
      <c r="H117" s="35" t="s">
        <v>11</v>
      </c>
      <c r="I117" s="35" t="s">
        <v>12</v>
      </c>
      <c r="J117" s="73" t="s">
        <v>233</v>
      </c>
    </row>
    <row r="118" spans="1:10" ht="24" customHeight="1" x14ac:dyDescent="0.25">
      <c r="A118" s="144" t="s">
        <v>234</v>
      </c>
      <c r="B118" s="126" t="s">
        <v>65</v>
      </c>
      <c r="C118" s="125" t="s">
        <v>66</v>
      </c>
      <c r="D118" s="125" t="s">
        <v>67</v>
      </c>
      <c r="E118" s="186" t="s">
        <v>194</v>
      </c>
      <c r="F118" s="186"/>
      <c r="G118" s="127" t="s">
        <v>68</v>
      </c>
      <c r="H118" s="128">
        <v>1</v>
      </c>
      <c r="I118" s="129">
        <v>22.41</v>
      </c>
      <c r="J118" s="145">
        <v>22.41</v>
      </c>
    </row>
    <row r="119" spans="1:10" ht="24" customHeight="1" x14ac:dyDescent="0.25">
      <c r="A119" s="146" t="s">
        <v>236</v>
      </c>
      <c r="B119" s="131" t="s">
        <v>337</v>
      </c>
      <c r="C119" s="130" t="s">
        <v>66</v>
      </c>
      <c r="D119" s="130" t="s">
        <v>338</v>
      </c>
      <c r="E119" s="187" t="s">
        <v>194</v>
      </c>
      <c r="F119" s="187"/>
      <c r="G119" s="132" t="s">
        <v>339</v>
      </c>
      <c r="H119" s="133">
        <v>0.4</v>
      </c>
      <c r="I119" s="134">
        <v>14.15</v>
      </c>
      <c r="J119" s="147">
        <v>5.66</v>
      </c>
    </row>
    <row r="120" spans="1:10" ht="24" customHeight="1" x14ac:dyDescent="0.25">
      <c r="A120" s="146" t="s">
        <v>236</v>
      </c>
      <c r="B120" s="131" t="s">
        <v>340</v>
      </c>
      <c r="C120" s="130" t="s">
        <v>66</v>
      </c>
      <c r="D120" s="130" t="s">
        <v>270</v>
      </c>
      <c r="E120" s="187" t="s">
        <v>194</v>
      </c>
      <c r="F120" s="187"/>
      <c r="G120" s="132" t="s">
        <v>339</v>
      </c>
      <c r="H120" s="133">
        <v>0.4</v>
      </c>
      <c r="I120" s="134">
        <v>18.64</v>
      </c>
      <c r="J120" s="147">
        <v>7.45</v>
      </c>
    </row>
    <row r="121" spans="1:10" ht="24" customHeight="1" x14ac:dyDescent="0.25">
      <c r="A121" s="148" t="s">
        <v>239</v>
      </c>
      <c r="B121" s="136" t="s">
        <v>341</v>
      </c>
      <c r="C121" s="135" t="s">
        <v>66</v>
      </c>
      <c r="D121" s="135" t="s">
        <v>342</v>
      </c>
      <c r="E121" s="184" t="s">
        <v>276</v>
      </c>
      <c r="F121" s="184"/>
      <c r="G121" s="137" t="s">
        <v>343</v>
      </c>
      <c r="H121" s="138">
        <v>1</v>
      </c>
      <c r="I121" s="139">
        <v>9.3000000000000007</v>
      </c>
      <c r="J121" s="149">
        <v>9.3000000000000007</v>
      </c>
    </row>
    <row r="122" spans="1:10" ht="30" customHeight="1" thickBot="1" x14ac:dyDescent="0.3">
      <c r="A122" s="150"/>
      <c r="B122" s="90"/>
      <c r="C122" s="90"/>
      <c r="D122" s="90"/>
      <c r="E122" s="90"/>
      <c r="F122" s="90"/>
      <c r="G122" s="90"/>
      <c r="H122" s="151"/>
      <c r="I122" s="90"/>
      <c r="J122" s="152"/>
    </row>
    <row r="123" spans="1:10" ht="0.9" customHeight="1" thickTop="1" x14ac:dyDescent="0.25">
      <c r="A123" s="153"/>
      <c r="B123" s="140"/>
      <c r="C123" s="140"/>
      <c r="D123" s="140"/>
      <c r="E123" s="140"/>
      <c r="F123" s="140"/>
      <c r="G123" s="140"/>
      <c r="H123" s="140"/>
      <c r="I123" s="140"/>
      <c r="J123" s="154"/>
    </row>
    <row r="124" spans="1:10" ht="18" customHeight="1" x14ac:dyDescent="0.25">
      <c r="A124" s="72" t="s">
        <v>69</v>
      </c>
      <c r="B124" s="35" t="s">
        <v>7</v>
      </c>
      <c r="C124" s="34" t="s">
        <v>8</v>
      </c>
      <c r="D124" s="34" t="s">
        <v>9</v>
      </c>
      <c r="E124" s="185" t="s">
        <v>232</v>
      </c>
      <c r="F124" s="185"/>
      <c r="G124" s="124" t="s">
        <v>10</v>
      </c>
      <c r="H124" s="35" t="s">
        <v>11</v>
      </c>
      <c r="I124" s="35" t="s">
        <v>12</v>
      </c>
      <c r="J124" s="73" t="s">
        <v>233</v>
      </c>
    </row>
    <row r="125" spans="1:10" ht="36" customHeight="1" x14ac:dyDescent="0.25">
      <c r="A125" s="144" t="s">
        <v>234</v>
      </c>
      <c r="B125" s="126" t="s">
        <v>70</v>
      </c>
      <c r="C125" s="125" t="s">
        <v>19</v>
      </c>
      <c r="D125" s="125" t="s">
        <v>71</v>
      </c>
      <c r="E125" s="186" t="s">
        <v>305</v>
      </c>
      <c r="F125" s="186"/>
      <c r="G125" s="127" t="s">
        <v>37</v>
      </c>
      <c r="H125" s="128">
        <v>1</v>
      </c>
      <c r="I125" s="129">
        <v>38.42</v>
      </c>
      <c r="J125" s="145">
        <v>38.42</v>
      </c>
    </row>
    <row r="126" spans="1:10" ht="36" customHeight="1" x14ac:dyDescent="0.25">
      <c r="A126" s="146" t="s">
        <v>236</v>
      </c>
      <c r="B126" s="131" t="s">
        <v>344</v>
      </c>
      <c r="C126" s="130" t="s">
        <v>19</v>
      </c>
      <c r="D126" s="130" t="s">
        <v>345</v>
      </c>
      <c r="E126" s="187" t="s">
        <v>305</v>
      </c>
      <c r="F126" s="187"/>
      <c r="G126" s="132" t="s">
        <v>37</v>
      </c>
      <c r="H126" s="133">
        <v>1</v>
      </c>
      <c r="I126" s="134">
        <v>32.44</v>
      </c>
      <c r="J126" s="147">
        <v>32.44</v>
      </c>
    </row>
    <row r="127" spans="1:10" ht="36" customHeight="1" x14ac:dyDescent="0.25">
      <c r="A127" s="146" t="s">
        <v>236</v>
      </c>
      <c r="B127" s="131" t="s">
        <v>346</v>
      </c>
      <c r="C127" s="130" t="s">
        <v>19</v>
      </c>
      <c r="D127" s="130" t="s">
        <v>347</v>
      </c>
      <c r="E127" s="187" t="s">
        <v>305</v>
      </c>
      <c r="F127" s="187"/>
      <c r="G127" s="132" t="s">
        <v>37</v>
      </c>
      <c r="H127" s="133">
        <v>1</v>
      </c>
      <c r="I127" s="134">
        <v>5.98</v>
      </c>
      <c r="J127" s="147">
        <v>5.98</v>
      </c>
    </row>
    <row r="128" spans="1:10" ht="30" customHeight="1" thickBot="1" x14ac:dyDescent="0.3">
      <c r="A128" s="150"/>
      <c r="B128" s="90"/>
      <c r="C128" s="90"/>
      <c r="D128" s="90"/>
      <c r="E128" s="90"/>
      <c r="F128" s="90"/>
      <c r="G128" s="90"/>
      <c r="H128" s="151"/>
      <c r="I128" s="90"/>
      <c r="J128" s="152"/>
    </row>
    <row r="129" spans="1:10" ht="0.9" customHeight="1" thickTop="1" x14ac:dyDescent="0.25">
      <c r="A129" s="153"/>
      <c r="B129" s="140"/>
      <c r="C129" s="140"/>
      <c r="D129" s="140"/>
      <c r="E129" s="140"/>
      <c r="F129" s="140"/>
      <c r="G129" s="140"/>
      <c r="H129" s="140"/>
      <c r="I129" s="140"/>
      <c r="J129" s="154"/>
    </row>
    <row r="130" spans="1:10" ht="18" customHeight="1" x14ac:dyDescent="0.25">
      <c r="A130" s="72" t="s">
        <v>72</v>
      </c>
      <c r="B130" s="35" t="s">
        <v>7</v>
      </c>
      <c r="C130" s="34" t="s">
        <v>8</v>
      </c>
      <c r="D130" s="34" t="s">
        <v>9</v>
      </c>
      <c r="E130" s="185" t="s">
        <v>232</v>
      </c>
      <c r="F130" s="185"/>
      <c r="G130" s="124" t="s">
        <v>10</v>
      </c>
      <c r="H130" s="35" t="s">
        <v>11</v>
      </c>
      <c r="I130" s="35" t="s">
        <v>12</v>
      </c>
      <c r="J130" s="73" t="s">
        <v>233</v>
      </c>
    </row>
    <row r="131" spans="1:10" ht="36" customHeight="1" x14ac:dyDescent="0.25">
      <c r="A131" s="144" t="s">
        <v>234</v>
      </c>
      <c r="B131" s="126" t="s">
        <v>73</v>
      </c>
      <c r="C131" s="125" t="s">
        <v>19</v>
      </c>
      <c r="D131" s="125" t="s">
        <v>74</v>
      </c>
      <c r="E131" s="186" t="s">
        <v>305</v>
      </c>
      <c r="F131" s="186"/>
      <c r="G131" s="127" t="s">
        <v>37</v>
      </c>
      <c r="H131" s="128">
        <v>1</v>
      </c>
      <c r="I131" s="129">
        <v>54.98</v>
      </c>
      <c r="J131" s="145">
        <v>54.98</v>
      </c>
    </row>
    <row r="132" spans="1:10" ht="36" customHeight="1" x14ac:dyDescent="0.25">
      <c r="A132" s="146" t="s">
        <v>236</v>
      </c>
      <c r="B132" s="131" t="s">
        <v>346</v>
      </c>
      <c r="C132" s="130" t="s">
        <v>19</v>
      </c>
      <c r="D132" s="130" t="s">
        <v>347</v>
      </c>
      <c r="E132" s="187" t="s">
        <v>305</v>
      </c>
      <c r="F132" s="187"/>
      <c r="G132" s="132" t="s">
        <v>37</v>
      </c>
      <c r="H132" s="133">
        <v>1</v>
      </c>
      <c r="I132" s="134">
        <v>5.98</v>
      </c>
      <c r="J132" s="147">
        <v>5.98</v>
      </c>
    </row>
    <row r="133" spans="1:10" ht="39" customHeight="1" x14ac:dyDescent="0.25">
      <c r="A133" s="146" t="s">
        <v>236</v>
      </c>
      <c r="B133" s="131" t="s">
        <v>348</v>
      </c>
      <c r="C133" s="130" t="s">
        <v>19</v>
      </c>
      <c r="D133" s="130" t="s">
        <v>349</v>
      </c>
      <c r="E133" s="187" t="s">
        <v>305</v>
      </c>
      <c r="F133" s="187"/>
      <c r="G133" s="132" t="s">
        <v>37</v>
      </c>
      <c r="H133" s="133">
        <v>1</v>
      </c>
      <c r="I133" s="134">
        <v>49</v>
      </c>
      <c r="J133" s="147">
        <v>49</v>
      </c>
    </row>
    <row r="134" spans="1:10" ht="30" customHeight="1" thickBot="1" x14ac:dyDescent="0.3">
      <c r="A134" s="150"/>
      <c r="B134" s="90"/>
      <c r="C134" s="90"/>
      <c r="D134" s="90"/>
      <c r="E134" s="90"/>
      <c r="F134" s="90"/>
      <c r="G134" s="90"/>
      <c r="H134" s="151"/>
      <c r="I134" s="90"/>
      <c r="J134" s="152"/>
    </row>
    <row r="135" spans="1:10" ht="0.9" customHeight="1" thickTop="1" x14ac:dyDescent="0.25">
      <c r="A135" s="153"/>
      <c r="B135" s="140"/>
      <c r="C135" s="140"/>
      <c r="D135" s="140"/>
      <c r="E135" s="140"/>
      <c r="F135" s="140"/>
      <c r="G135" s="140"/>
      <c r="H135" s="140"/>
      <c r="I135" s="140"/>
      <c r="J135" s="154"/>
    </row>
    <row r="136" spans="1:10" ht="18" customHeight="1" x14ac:dyDescent="0.25">
      <c r="A136" s="72" t="s">
        <v>75</v>
      </c>
      <c r="B136" s="35" t="s">
        <v>7</v>
      </c>
      <c r="C136" s="34" t="s">
        <v>8</v>
      </c>
      <c r="D136" s="34" t="s">
        <v>9</v>
      </c>
      <c r="E136" s="185" t="s">
        <v>232</v>
      </c>
      <c r="F136" s="185"/>
      <c r="G136" s="124" t="s">
        <v>10</v>
      </c>
      <c r="H136" s="35" t="s">
        <v>11</v>
      </c>
      <c r="I136" s="35" t="s">
        <v>12</v>
      </c>
      <c r="J136" s="73" t="s">
        <v>233</v>
      </c>
    </row>
    <row r="137" spans="1:10" ht="24" customHeight="1" x14ac:dyDescent="0.25">
      <c r="A137" s="144" t="s">
        <v>234</v>
      </c>
      <c r="B137" s="126" t="s">
        <v>76</v>
      </c>
      <c r="C137" s="125" t="s">
        <v>66</v>
      </c>
      <c r="D137" s="125" t="s">
        <v>77</v>
      </c>
      <c r="E137" s="186" t="s">
        <v>194</v>
      </c>
      <c r="F137" s="186"/>
      <c r="G137" s="127" t="s">
        <v>37</v>
      </c>
      <c r="H137" s="128">
        <v>1</v>
      </c>
      <c r="I137" s="129">
        <v>21.88</v>
      </c>
      <c r="J137" s="145">
        <v>21.88</v>
      </c>
    </row>
    <row r="138" spans="1:10" ht="24" customHeight="1" x14ac:dyDescent="0.25">
      <c r="A138" s="146" t="s">
        <v>236</v>
      </c>
      <c r="B138" s="131" t="s">
        <v>337</v>
      </c>
      <c r="C138" s="130" t="s">
        <v>66</v>
      </c>
      <c r="D138" s="130" t="s">
        <v>338</v>
      </c>
      <c r="E138" s="187" t="s">
        <v>194</v>
      </c>
      <c r="F138" s="187"/>
      <c r="G138" s="132" t="s">
        <v>339</v>
      </c>
      <c r="H138" s="133">
        <v>0.35</v>
      </c>
      <c r="I138" s="134">
        <v>14.15</v>
      </c>
      <c r="J138" s="147">
        <v>4.95</v>
      </c>
    </row>
    <row r="139" spans="1:10" ht="24" customHeight="1" x14ac:dyDescent="0.25">
      <c r="A139" s="146" t="s">
        <v>236</v>
      </c>
      <c r="B139" s="131" t="s">
        <v>340</v>
      </c>
      <c r="C139" s="130" t="s">
        <v>66</v>
      </c>
      <c r="D139" s="130" t="s">
        <v>270</v>
      </c>
      <c r="E139" s="187" t="s">
        <v>194</v>
      </c>
      <c r="F139" s="187"/>
      <c r="G139" s="132" t="s">
        <v>339</v>
      </c>
      <c r="H139" s="133">
        <v>0.35</v>
      </c>
      <c r="I139" s="134">
        <v>18.64</v>
      </c>
      <c r="J139" s="147">
        <v>6.52</v>
      </c>
    </row>
    <row r="140" spans="1:10" ht="24" customHeight="1" x14ac:dyDescent="0.25">
      <c r="A140" s="148" t="s">
        <v>239</v>
      </c>
      <c r="B140" s="136" t="s">
        <v>350</v>
      </c>
      <c r="C140" s="135" t="s">
        <v>66</v>
      </c>
      <c r="D140" s="135" t="s">
        <v>351</v>
      </c>
      <c r="E140" s="184" t="s">
        <v>276</v>
      </c>
      <c r="F140" s="184"/>
      <c r="G140" s="137" t="s">
        <v>343</v>
      </c>
      <c r="H140" s="138">
        <v>1</v>
      </c>
      <c r="I140" s="139">
        <v>10.41</v>
      </c>
      <c r="J140" s="149">
        <v>10.41</v>
      </c>
    </row>
    <row r="141" spans="1:10" ht="30" customHeight="1" thickBot="1" x14ac:dyDescent="0.3">
      <c r="A141" s="150"/>
      <c r="B141" s="90"/>
      <c r="C141" s="90"/>
      <c r="D141" s="90"/>
      <c r="E141" s="90"/>
      <c r="F141" s="90"/>
      <c r="G141" s="90"/>
      <c r="H141" s="151"/>
      <c r="I141" s="90"/>
      <c r="J141" s="152"/>
    </row>
    <row r="142" spans="1:10" ht="0.9" customHeight="1" thickTop="1" x14ac:dyDescent="0.25">
      <c r="A142" s="153"/>
      <c r="B142" s="140"/>
      <c r="C142" s="140"/>
      <c r="D142" s="140"/>
      <c r="E142" s="140"/>
      <c r="F142" s="140"/>
      <c r="G142" s="140"/>
      <c r="H142" s="140"/>
      <c r="I142" s="140"/>
      <c r="J142" s="154"/>
    </row>
    <row r="143" spans="1:10" ht="18" customHeight="1" x14ac:dyDescent="0.25">
      <c r="A143" s="72" t="s">
        <v>78</v>
      </c>
      <c r="B143" s="35" t="s">
        <v>7</v>
      </c>
      <c r="C143" s="34" t="s">
        <v>8</v>
      </c>
      <c r="D143" s="34" t="s">
        <v>9</v>
      </c>
      <c r="E143" s="185" t="s">
        <v>232</v>
      </c>
      <c r="F143" s="185"/>
      <c r="G143" s="124" t="s">
        <v>10</v>
      </c>
      <c r="H143" s="35" t="s">
        <v>11</v>
      </c>
      <c r="I143" s="35" t="s">
        <v>12</v>
      </c>
      <c r="J143" s="73" t="s">
        <v>233</v>
      </c>
    </row>
    <row r="144" spans="1:10" ht="48" customHeight="1" x14ac:dyDescent="0.25">
      <c r="A144" s="144" t="s">
        <v>234</v>
      </c>
      <c r="B144" s="126" t="s">
        <v>79</v>
      </c>
      <c r="C144" s="125" t="s">
        <v>66</v>
      </c>
      <c r="D144" s="125" t="s">
        <v>80</v>
      </c>
      <c r="E144" s="186" t="s">
        <v>194</v>
      </c>
      <c r="F144" s="186"/>
      <c r="G144" s="127" t="s">
        <v>37</v>
      </c>
      <c r="H144" s="128">
        <v>1</v>
      </c>
      <c r="I144" s="129">
        <v>27.91</v>
      </c>
      <c r="J144" s="145">
        <v>27.91</v>
      </c>
    </row>
    <row r="145" spans="1:10" ht="36" customHeight="1" x14ac:dyDescent="0.25">
      <c r="A145" s="146" t="s">
        <v>236</v>
      </c>
      <c r="B145" s="131" t="s">
        <v>352</v>
      </c>
      <c r="C145" s="130" t="s">
        <v>66</v>
      </c>
      <c r="D145" s="130" t="s">
        <v>353</v>
      </c>
      <c r="E145" s="187" t="s">
        <v>194</v>
      </c>
      <c r="F145" s="187"/>
      <c r="G145" s="132" t="s">
        <v>37</v>
      </c>
      <c r="H145" s="133">
        <v>1</v>
      </c>
      <c r="I145" s="134">
        <v>20.49</v>
      </c>
      <c r="J145" s="147">
        <v>20.49</v>
      </c>
    </row>
    <row r="146" spans="1:10" ht="24" customHeight="1" x14ac:dyDescent="0.25">
      <c r="A146" s="146" t="s">
        <v>236</v>
      </c>
      <c r="B146" s="131" t="s">
        <v>354</v>
      </c>
      <c r="C146" s="130" t="s">
        <v>66</v>
      </c>
      <c r="D146" s="130" t="s">
        <v>355</v>
      </c>
      <c r="E146" s="187" t="s">
        <v>194</v>
      </c>
      <c r="F146" s="187"/>
      <c r="G146" s="132" t="s">
        <v>37</v>
      </c>
      <c r="H146" s="133">
        <v>1</v>
      </c>
      <c r="I146" s="134">
        <v>3.56</v>
      </c>
      <c r="J146" s="147">
        <v>3.56</v>
      </c>
    </row>
    <row r="147" spans="1:10" ht="36" customHeight="1" x14ac:dyDescent="0.25">
      <c r="A147" s="146" t="s">
        <v>236</v>
      </c>
      <c r="B147" s="131" t="s">
        <v>356</v>
      </c>
      <c r="C147" s="130" t="s">
        <v>66</v>
      </c>
      <c r="D147" s="130" t="s">
        <v>357</v>
      </c>
      <c r="E147" s="187" t="s">
        <v>194</v>
      </c>
      <c r="F147" s="187"/>
      <c r="G147" s="132" t="s">
        <v>37</v>
      </c>
      <c r="H147" s="133">
        <v>1</v>
      </c>
      <c r="I147" s="134">
        <v>3.86</v>
      </c>
      <c r="J147" s="147">
        <v>3.86</v>
      </c>
    </row>
    <row r="148" spans="1:10" ht="30" customHeight="1" thickBot="1" x14ac:dyDescent="0.3">
      <c r="A148" s="150"/>
      <c r="B148" s="90"/>
      <c r="C148" s="90"/>
      <c r="D148" s="90"/>
      <c r="E148" s="90"/>
      <c r="F148" s="90"/>
      <c r="G148" s="90"/>
      <c r="H148" s="151"/>
      <c r="I148" s="90"/>
      <c r="J148" s="152"/>
    </row>
    <row r="149" spans="1:10" ht="0.9" customHeight="1" thickTop="1" x14ac:dyDescent="0.25">
      <c r="A149" s="153"/>
      <c r="B149" s="140"/>
      <c r="C149" s="140"/>
      <c r="D149" s="140"/>
      <c r="E149" s="140"/>
      <c r="F149" s="140"/>
      <c r="G149" s="140"/>
      <c r="H149" s="140"/>
      <c r="I149" s="140"/>
      <c r="J149" s="154"/>
    </row>
    <row r="150" spans="1:10" ht="24" customHeight="1" x14ac:dyDescent="0.25">
      <c r="A150" s="142" t="s">
        <v>81</v>
      </c>
      <c r="B150" s="122"/>
      <c r="C150" s="122"/>
      <c r="D150" s="122" t="s">
        <v>82</v>
      </c>
      <c r="E150" s="122"/>
      <c r="F150" s="188"/>
      <c r="G150" s="188"/>
      <c r="H150" s="123"/>
      <c r="I150" s="122"/>
      <c r="J150" s="143">
        <v>31326.55</v>
      </c>
    </row>
    <row r="151" spans="1:10" ht="18" customHeight="1" x14ac:dyDescent="0.25">
      <c r="A151" s="72" t="s">
        <v>83</v>
      </c>
      <c r="B151" s="35" t="s">
        <v>7</v>
      </c>
      <c r="C151" s="34" t="s">
        <v>8</v>
      </c>
      <c r="D151" s="34" t="s">
        <v>9</v>
      </c>
      <c r="E151" s="185" t="s">
        <v>232</v>
      </c>
      <c r="F151" s="185"/>
      <c r="G151" s="124" t="s">
        <v>10</v>
      </c>
      <c r="H151" s="35" t="s">
        <v>11</v>
      </c>
      <c r="I151" s="35" t="s">
        <v>12</v>
      </c>
      <c r="J151" s="73" t="s">
        <v>233</v>
      </c>
    </row>
    <row r="152" spans="1:10" ht="24" customHeight="1" x14ac:dyDescent="0.25">
      <c r="A152" s="144" t="s">
        <v>234</v>
      </c>
      <c r="B152" s="126" t="s">
        <v>84</v>
      </c>
      <c r="C152" s="125" t="s">
        <v>19</v>
      </c>
      <c r="D152" s="125" t="s">
        <v>85</v>
      </c>
      <c r="E152" s="186" t="s">
        <v>358</v>
      </c>
      <c r="F152" s="186"/>
      <c r="G152" s="127" t="s">
        <v>30</v>
      </c>
      <c r="H152" s="128">
        <v>1</v>
      </c>
      <c r="I152" s="129">
        <v>5.45</v>
      </c>
      <c r="J152" s="145">
        <v>5.45</v>
      </c>
    </row>
    <row r="153" spans="1:10" ht="24" customHeight="1" x14ac:dyDescent="0.25">
      <c r="A153" s="146" t="s">
        <v>236</v>
      </c>
      <c r="B153" s="131" t="s">
        <v>265</v>
      </c>
      <c r="C153" s="130" t="s">
        <v>19</v>
      </c>
      <c r="D153" s="130" t="s">
        <v>266</v>
      </c>
      <c r="E153" s="187" t="s">
        <v>235</v>
      </c>
      <c r="F153" s="187"/>
      <c r="G153" s="132" t="s">
        <v>21</v>
      </c>
      <c r="H153" s="133">
        <v>0.4</v>
      </c>
      <c r="I153" s="134">
        <v>13.63</v>
      </c>
      <c r="J153" s="147">
        <v>5.45</v>
      </c>
    </row>
    <row r="154" spans="1:10" ht="30" customHeight="1" thickBot="1" x14ac:dyDescent="0.3">
      <c r="A154" s="150"/>
      <c r="B154" s="90"/>
      <c r="C154" s="90"/>
      <c r="D154" s="90"/>
      <c r="E154" s="90"/>
      <c r="F154" s="90"/>
      <c r="G154" s="90"/>
      <c r="H154" s="151"/>
      <c r="I154" s="90"/>
      <c r="J154" s="152"/>
    </row>
    <row r="155" spans="1:10" ht="0.9" customHeight="1" thickTop="1" x14ac:dyDescent="0.25">
      <c r="A155" s="153"/>
      <c r="B155" s="140"/>
      <c r="C155" s="140"/>
      <c r="D155" s="140"/>
      <c r="E155" s="140"/>
      <c r="F155" s="140"/>
      <c r="G155" s="140"/>
      <c r="H155" s="140"/>
      <c r="I155" s="140"/>
      <c r="J155" s="154"/>
    </row>
    <row r="156" spans="1:10" ht="18" customHeight="1" x14ac:dyDescent="0.25">
      <c r="A156" s="72" t="s">
        <v>86</v>
      </c>
      <c r="B156" s="35" t="s">
        <v>7</v>
      </c>
      <c r="C156" s="34" t="s">
        <v>8</v>
      </c>
      <c r="D156" s="34" t="s">
        <v>9</v>
      </c>
      <c r="E156" s="185" t="s">
        <v>232</v>
      </c>
      <c r="F156" s="185"/>
      <c r="G156" s="124" t="s">
        <v>10</v>
      </c>
      <c r="H156" s="35" t="s">
        <v>11</v>
      </c>
      <c r="I156" s="35" t="s">
        <v>12</v>
      </c>
      <c r="J156" s="73" t="s">
        <v>233</v>
      </c>
    </row>
    <row r="157" spans="1:10" ht="36" customHeight="1" x14ac:dyDescent="0.25">
      <c r="A157" s="144" t="s">
        <v>234</v>
      </c>
      <c r="B157" s="126" t="s">
        <v>87</v>
      </c>
      <c r="C157" s="125" t="s">
        <v>19</v>
      </c>
      <c r="D157" s="125" t="s">
        <v>88</v>
      </c>
      <c r="E157" s="186" t="s">
        <v>359</v>
      </c>
      <c r="F157" s="186"/>
      <c r="G157" s="127" t="s">
        <v>30</v>
      </c>
      <c r="H157" s="128">
        <v>1</v>
      </c>
      <c r="I157" s="129">
        <v>128.34</v>
      </c>
      <c r="J157" s="145">
        <v>128.34</v>
      </c>
    </row>
    <row r="158" spans="1:10" ht="24" customHeight="1" x14ac:dyDescent="0.25">
      <c r="A158" s="146" t="s">
        <v>236</v>
      </c>
      <c r="B158" s="131" t="s">
        <v>360</v>
      </c>
      <c r="C158" s="130" t="s">
        <v>19</v>
      </c>
      <c r="D158" s="130" t="s">
        <v>361</v>
      </c>
      <c r="E158" s="187" t="s">
        <v>235</v>
      </c>
      <c r="F158" s="187"/>
      <c r="G158" s="132" t="s">
        <v>98</v>
      </c>
      <c r="H158" s="133">
        <v>7.5999999999999998E-2</v>
      </c>
      <c r="I158" s="134">
        <v>1270.1099999999999</v>
      </c>
      <c r="J158" s="147">
        <v>96.52</v>
      </c>
    </row>
    <row r="159" spans="1:10" ht="24" customHeight="1" x14ac:dyDescent="0.25">
      <c r="A159" s="146" t="s">
        <v>236</v>
      </c>
      <c r="B159" s="131" t="s">
        <v>263</v>
      </c>
      <c r="C159" s="130" t="s">
        <v>19</v>
      </c>
      <c r="D159" s="130" t="s">
        <v>264</v>
      </c>
      <c r="E159" s="187" t="s">
        <v>235</v>
      </c>
      <c r="F159" s="187"/>
      <c r="G159" s="132" t="s">
        <v>21</v>
      </c>
      <c r="H159" s="133">
        <v>0.58899999999999997</v>
      </c>
      <c r="I159" s="134">
        <v>18.93</v>
      </c>
      <c r="J159" s="147">
        <v>11.14</v>
      </c>
    </row>
    <row r="160" spans="1:10" ht="24" customHeight="1" x14ac:dyDescent="0.25">
      <c r="A160" s="146" t="s">
        <v>236</v>
      </c>
      <c r="B160" s="131" t="s">
        <v>265</v>
      </c>
      <c r="C160" s="130" t="s">
        <v>19</v>
      </c>
      <c r="D160" s="130" t="s">
        <v>266</v>
      </c>
      <c r="E160" s="187" t="s">
        <v>235</v>
      </c>
      <c r="F160" s="187"/>
      <c r="G160" s="132" t="s">
        <v>21</v>
      </c>
      <c r="H160" s="133">
        <v>0.29449999999999998</v>
      </c>
      <c r="I160" s="134">
        <v>13.63</v>
      </c>
      <c r="J160" s="147">
        <v>4.01</v>
      </c>
    </row>
    <row r="161" spans="1:10" ht="24" customHeight="1" x14ac:dyDescent="0.25">
      <c r="A161" s="148" t="s">
        <v>239</v>
      </c>
      <c r="B161" s="136" t="s">
        <v>362</v>
      </c>
      <c r="C161" s="135" t="s">
        <v>19</v>
      </c>
      <c r="D161" s="135" t="s">
        <v>363</v>
      </c>
      <c r="E161" s="184" t="s">
        <v>276</v>
      </c>
      <c r="F161" s="184"/>
      <c r="G161" s="137" t="s">
        <v>30</v>
      </c>
      <c r="H161" s="138">
        <v>1.4354</v>
      </c>
      <c r="I161" s="139">
        <v>4.04</v>
      </c>
      <c r="J161" s="149">
        <v>5.79</v>
      </c>
    </row>
    <row r="162" spans="1:10" ht="24" customHeight="1" x14ac:dyDescent="0.25">
      <c r="A162" s="148" t="s">
        <v>239</v>
      </c>
      <c r="B162" s="136" t="s">
        <v>364</v>
      </c>
      <c r="C162" s="135" t="s">
        <v>19</v>
      </c>
      <c r="D162" s="135" t="s">
        <v>365</v>
      </c>
      <c r="E162" s="184" t="s">
        <v>276</v>
      </c>
      <c r="F162" s="184"/>
      <c r="G162" s="137" t="s">
        <v>30</v>
      </c>
      <c r="H162" s="138">
        <v>1.1429</v>
      </c>
      <c r="I162" s="139">
        <v>9.52</v>
      </c>
      <c r="J162" s="149">
        <v>10.88</v>
      </c>
    </row>
    <row r="163" spans="1:10" ht="30" customHeight="1" thickBot="1" x14ac:dyDescent="0.3">
      <c r="A163" s="150"/>
      <c r="B163" s="90"/>
      <c r="C163" s="90"/>
      <c r="D163" s="90"/>
      <c r="E163" s="90"/>
      <c r="F163" s="90"/>
      <c r="G163" s="90"/>
      <c r="H163" s="151"/>
      <c r="I163" s="90"/>
      <c r="J163" s="152"/>
    </row>
    <row r="164" spans="1:10" ht="0.9" customHeight="1" thickTop="1" x14ac:dyDescent="0.25">
      <c r="A164" s="153"/>
      <c r="B164" s="140"/>
      <c r="C164" s="140"/>
      <c r="D164" s="140"/>
      <c r="E164" s="140"/>
      <c r="F164" s="140"/>
      <c r="G164" s="140"/>
      <c r="H164" s="140"/>
      <c r="I164" s="140"/>
      <c r="J164" s="154"/>
    </row>
    <row r="165" spans="1:10" ht="18" customHeight="1" x14ac:dyDescent="0.25">
      <c r="A165" s="72" t="s">
        <v>89</v>
      </c>
      <c r="B165" s="35" t="s">
        <v>7</v>
      </c>
      <c r="C165" s="34" t="s">
        <v>8</v>
      </c>
      <c r="D165" s="34" t="s">
        <v>9</v>
      </c>
      <c r="E165" s="185" t="s">
        <v>232</v>
      </c>
      <c r="F165" s="185"/>
      <c r="G165" s="124" t="s">
        <v>10</v>
      </c>
      <c r="H165" s="35" t="s">
        <v>11</v>
      </c>
      <c r="I165" s="35" t="s">
        <v>12</v>
      </c>
      <c r="J165" s="73" t="s">
        <v>233</v>
      </c>
    </row>
    <row r="166" spans="1:10" ht="36" customHeight="1" x14ac:dyDescent="0.25">
      <c r="A166" s="144" t="s">
        <v>234</v>
      </c>
      <c r="B166" s="126" t="s">
        <v>90</v>
      </c>
      <c r="C166" s="125" t="s">
        <v>19</v>
      </c>
      <c r="D166" s="125" t="s">
        <v>91</v>
      </c>
      <c r="E166" s="186" t="s">
        <v>359</v>
      </c>
      <c r="F166" s="186"/>
      <c r="G166" s="127" t="s">
        <v>30</v>
      </c>
      <c r="H166" s="128">
        <v>1</v>
      </c>
      <c r="I166" s="129">
        <v>126.91</v>
      </c>
      <c r="J166" s="145">
        <v>126.91</v>
      </c>
    </row>
    <row r="167" spans="1:10" ht="24" customHeight="1" x14ac:dyDescent="0.25">
      <c r="A167" s="146" t="s">
        <v>236</v>
      </c>
      <c r="B167" s="131" t="s">
        <v>366</v>
      </c>
      <c r="C167" s="130" t="s">
        <v>19</v>
      </c>
      <c r="D167" s="130" t="s">
        <v>367</v>
      </c>
      <c r="E167" s="187" t="s">
        <v>235</v>
      </c>
      <c r="F167" s="187"/>
      <c r="G167" s="132" t="s">
        <v>21</v>
      </c>
      <c r="H167" s="133">
        <v>0.7</v>
      </c>
      <c r="I167" s="134">
        <v>20.64</v>
      </c>
      <c r="J167" s="147">
        <v>14.44</v>
      </c>
    </row>
    <row r="168" spans="1:10" ht="24" customHeight="1" x14ac:dyDescent="0.25">
      <c r="A168" s="146" t="s">
        <v>236</v>
      </c>
      <c r="B168" s="131" t="s">
        <v>265</v>
      </c>
      <c r="C168" s="130" t="s">
        <v>19</v>
      </c>
      <c r="D168" s="130" t="s">
        <v>266</v>
      </c>
      <c r="E168" s="187" t="s">
        <v>235</v>
      </c>
      <c r="F168" s="187"/>
      <c r="G168" s="132" t="s">
        <v>21</v>
      </c>
      <c r="H168" s="133">
        <v>0.27</v>
      </c>
      <c r="I168" s="134">
        <v>13.63</v>
      </c>
      <c r="J168" s="147">
        <v>3.68</v>
      </c>
    </row>
    <row r="169" spans="1:10" ht="24" customHeight="1" x14ac:dyDescent="0.25">
      <c r="A169" s="148" t="s">
        <v>239</v>
      </c>
      <c r="B169" s="136" t="s">
        <v>368</v>
      </c>
      <c r="C169" s="135" t="s">
        <v>19</v>
      </c>
      <c r="D169" s="135" t="s">
        <v>369</v>
      </c>
      <c r="E169" s="184" t="s">
        <v>276</v>
      </c>
      <c r="F169" s="184"/>
      <c r="G169" s="137" t="s">
        <v>290</v>
      </c>
      <c r="H169" s="138">
        <v>8.6199999999999992</v>
      </c>
      <c r="I169" s="139">
        <v>1.41</v>
      </c>
      <c r="J169" s="149">
        <v>12.15</v>
      </c>
    </row>
    <row r="170" spans="1:10" ht="24" customHeight="1" x14ac:dyDescent="0.25">
      <c r="A170" s="148" t="s">
        <v>239</v>
      </c>
      <c r="B170" s="136" t="s">
        <v>370</v>
      </c>
      <c r="C170" s="135" t="s">
        <v>19</v>
      </c>
      <c r="D170" s="135" t="s">
        <v>371</v>
      </c>
      <c r="E170" s="184" t="s">
        <v>276</v>
      </c>
      <c r="F170" s="184"/>
      <c r="G170" s="137" t="s">
        <v>30</v>
      </c>
      <c r="H170" s="138">
        <v>1.08</v>
      </c>
      <c r="I170" s="139">
        <v>89.14</v>
      </c>
      <c r="J170" s="149">
        <v>96.27</v>
      </c>
    </row>
    <row r="171" spans="1:10" ht="24" customHeight="1" x14ac:dyDescent="0.25">
      <c r="A171" s="148" t="s">
        <v>239</v>
      </c>
      <c r="B171" s="136" t="s">
        <v>372</v>
      </c>
      <c r="C171" s="135" t="s">
        <v>19</v>
      </c>
      <c r="D171" s="135" t="s">
        <v>373</v>
      </c>
      <c r="E171" s="184" t="s">
        <v>276</v>
      </c>
      <c r="F171" s="184"/>
      <c r="G171" s="137" t="s">
        <v>290</v>
      </c>
      <c r="H171" s="138">
        <v>0.14000000000000001</v>
      </c>
      <c r="I171" s="139">
        <v>2.7</v>
      </c>
      <c r="J171" s="149">
        <v>0.37</v>
      </c>
    </row>
    <row r="172" spans="1:10" ht="30" customHeight="1" thickBot="1" x14ac:dyDescent="0.3">
      <c r="A172" s="150"/>
      <c r="B172" s="90"/>
      <c r="C172" s="90"/>
      <c r="D172" s="90"/>
      <c r="E172" s="90"/>
      <c r="F172" s="90"/>
      <c r="G172" s="90"/>
      <c r="H172" s="151"/>
      <c r="I172" s="90"/>
      <c r="J172" s="152"/>
    </row>
    <row r="173" spans="1:10" ht="0.9" customHeight="1" thickTop="1" x14ac:dyDescent="0.25">
      <c r="A173" s="153"/>
      <c r="B173" s="140"/>
      <c r="C173" s="140"/>
      <c r="D173" s="140"/>
      <c r="E173" s="140"/>
      <c r="F173" s="140"/>
      <c r="G173" s="140"/>
      <c r="H173" s="140"/>
      <c r="I173" s="140"/>
      <c r="J173" s="154"/>
    </row>
    <row r="174" spans="1:10" ht="18" customHeight="1" x14ac:dyDescent="0.25">
      <c r="A174" s="72" t="s">
        <v>92</v>
      </c>
      <c r="B174" s="35" t="s">
        <v>7</v>
      </c>
      <c r="C174" s="34" t="s">
        <v>8</v>
      </c>
      <c r="D174" s="34" t="s">
        <v>9</v>
      </c>
      <c r="E174" s="185" t="s">
        <v>232</v>
      </c>
      <c r="F174" s="185"/>
      <c r="G174" s="124" t="s">
        <v>10</v>
      </c>
      <c r="H174" s="35" t="s">
        <v>11</v>
      </c>
      <c r="I174" s="35" t="s">
        <v>12</v>
      </c>
      <c r="J174" s="73" t="s">
        <v>233</v>
      </c>
    </row>
    <row r="175" spans="1:10" ht="24" customHeight="1" x14ac:dyDescent="0.25">
      <c r="A175" s="144" t="s">
        <v>234</v>
      </c>
      <c r="B175" s="126" t="s">
        <v>93</v>
      </c>
      <c r="C175" s="125" t="s">
        <v>19</v>
      </c>
      <c r="D175" s="125" t="s">
        <v>94</v>
      </c>
      <c r="E175" s="186" t="s">
        <v>359</v>
      </c>
      <c r="F175" s="186"/>
      <c r="G175" s="127" t="s">
        <v>51</v>
      </c>
      <c r="H175" s="128">
        <v>1</v>
      </c>
      <c r="I175" s="129">
        <v>13.3</v>
      </c>
      <c r="J175" s="145">
        <v>13.3</v>
      </c>
    </row>
    <row r="176" spans="1:10" ht="24" customHeight="1" x14ac:dyDescent="0.25">
      <c r="A176" s="146" t="s">
        <v>236</v>
      </c>
      <c r="B176" s="131" t="s">
        <v>366</v>
      </c>
      <c r="C176" s="130" t="s">
        <v>19</v>
      </c>
      <c r="D176" s="130" t="s">
        <v>367</v>
      </c>
      <c r="E176" s="187" t="s">
        <v>235</v>
      </c>
      <c r="F176" s="187"/>
      <c r="G176" s="132" t="s">
        <v>21</v>
      </c>
      <c r="H176" s="133">
        <v>8.5000000000000006E-2</v>
      </c>
      <c r="I176" s="134">
        <v>20.64</v>
      </c>
      <c r="J176" s="147">
        <v>1.75</v>
      </c>
    </row>
    <row r="177" spans="1:10" ht="24" customHeight="1" x14ac:dyDescent="0.25">
      <c r="A177" s="146" t="s">
        <v>236</v>
      </c>
      <c r="B177" s="131" t="s">
        <v>265</v>
      </c>
      <c r="C177" s="130" t="s">
        <v>19</v>
      </c>
      <c r="D177" s="130" t="s">
        <v>266</v>
      </c>
      <c r="E177" s="187" t="s">
        <v>235</v>
      </c>
      <c r="F177" s="187"/>
      <c r="G177" s="132" t="s">
        <v>21</v>
      </c>
      <c r="H177" s="133">
        <v>3.1E-2</v>
      </c>
      <c r="I177" s="134">
        <v>13.63</v>
      </c>
      <c r="J177" s="147">
        <v>0.42</v>
      </c>
    </row>
    <row r="178" spans="1:10" ht="24" customHeight="1" x14ac:dyDescent="0.25">
      <c r="A178" s="148" t="s">
        <v>239</v>
      </c>
      <c r="B178" s="136" t="s">
        <v>374</v>
      </c>
      <c r="C178" s="135" t="s">
        <v>19</v>
      </c>
      <c r="D178" s="135" t="s">
        <v>375</v>
      </c>
      <c r="E178" s="184" t="s">
        <v>276</v>
      </c>
      <c r="F178" s="184"/>
      <c r="G178" s="137" t="s">
        <v>290</v>
      </c>
      <c r="H178" s="138">
        <v>0.60299999999999998</v>
      </c>
      <c r="I178" s="139">
        <v>0.46</v>
      </c>
      <c r="J178" s="149">
        <v>0.27</v>
      </c>
    </row>
    <row r="179" spans="1:10" ht="24" customHeight="1" x14ac:dyDescent="0.25">
      <c r="A179" s="148" t="s">
        <v>239</v>
      </c>
      <c r="B179" s="136" t="s">
        <v>376</v>
      </c>
      <c r="C179" s="135" t="s">
        <v>19</v>
      </c>
      <c r="D179" s="135" t="s">
        <v>377</v>
      </c>
      <c r="E179" s="184" t="s">
        <v>276</v>
      </c>
      <c r="F179" s="184"/>
      <c r="G179" s="137" t="s">
        <v>30</v>
      </c>
      <c r="H179" s="138">
        <v>0.188</v>
      </c>
      <c r="I179" s="139">
        <v>56.63</v>
      </c>
      <c r="J179" s="149">
        <v>10.64</v>
      </c>
    </row>
    <row r="180" spans="1:10" ht="24" customHeight="1" x14ac:dyDescent="0.25">
      <c r="A180" s="148" t="s">
        <v>239</v>
      </c>
      <c r="B180" s="136" t="s">
        <v>372</v>
      </c>
      <c r="C180" s="135" t="s">
        <v>19</v>
      </c>
      <c r="D180" s="135" t="s">
        <v>373</v>
      </c>
      <c r="E180" s="184" t="s">
        <v>276</v>
      </c>
      <c r="F180" s="184"/>
      <c r="G180" s="137" t="s">
        <v>290</v>
      </c>
      <c r="H180" s="138">
        <v>8.4000000000000005E-2</v>
      </c>
      <c r="I180" s="139">
        <v>2.7</v>
      </c>
      <c r="J180" s="149">
        <v>0.22</v>
      </c>
    </row>
    <row r="181" spans="1:10" ht="30" customHeight="1" thickBot="1" x14ac:dyDescent="0.3">
      <c r="A181" s="150"/>
      <c r="B181" s="90"/>
      <c r="C181" s="90"/>
      <c r="D181" s="90"/>
      <c r="E181" s="90"/>
      <c r="F181" s="90"/>
      <c r="G181" s="90"/>
      <c r="H181" s="151"/>
      <c r="I181" s="90"/>
      <c r="J181" s="152"/>
    </row>
    <row r="182" spans="1:10" ht="0.9" customHeight="1" thickTop="1" x14ac:dyDescent="0.25">
      <c r="A182" s="153"/>
      <c r="B182" s="140"/>
      <c r="C182" s="140"/>
      <c r="D182" s="140"/>
      <c r="E182" s="140"/>
      <c r="F182" s="140"/>
      <c r="G182" s="140"/>
      <c r="H182" s="140"/>
      <c r="I182" s="140"/>
      <c r="J182" s="154"/>
    </row>
    <row r="183" spans="1:10" ht="18" customHeight="1" x14ac:dyDescent="0.25">
      <c r="A183" s="72" t="s">
        <v>95</v>
      </c>
      <c r="B183" s="35" t="s">
        <v>7</v>
      </c>
      <c r="C183" s="34" t="s">
        <v>8</v>
      </c>
      <c r="D183" s="34" t="s">
        <v>9</v>
      </c>
      <c r="E183" s="185" t="s">
        <v>232</v>
      </c>
      <c r="F183" s="185"/>
      <c r="G183" s="124" t="s">
        <v>10</v>
      </c>
      <c r="H183" s="35" t="s">
        <v>11</v>
      </c>
      <c r="I183" s="35" t="s">
        <v>12</v>
      </c>
      <c r="J183" s="73" t="s">
        <v>233</v>
      </c>
    </row>
    <row r="184" spans="1:10" ht="48" customHeight="1" x14ac:dyDescent="0.25">
      <c r="A184" s="144" t="s">
        <v>234</v>
      </c>
      <c r="B184" s="126" t="s">
        <v>96</v>
      </c>
      <c r="C184" s="125" t="s">
        <v>19</v>
      </c>
      <c r="D184" s="125" t="s">
        <v>97</v>
      </c>
      <c r="E184" s="186" t="s">
        <v>235</v>
      </c>
      <c r="F184" s="186"/>
      <c r="G184" s="127" t="s">
        <v>98</v>
      </c>
      <c r="H184" s="128">
        <v>1</v>
      </c>
      <c r="I184" s="129">
        <v>387.11</v>
      </c>
      <c r="J184" s="145">
        <v>387.11</v>
      </c>
    </row>
    <row r="185" spans="1:10" ht="24" customHeight="1" x14ac:dyDescent="0.25">
      <c r="A185" s="146" t="s">
        <v>236</v>
      </c>
      <c r="B185" s="131" t="s">
        <v>265</v>
      </c>
      <c r="C185" s="130" t="s">
        <v>19</v>
      </c>
      <c r="D185" s="130" t="s">
        <v>266</v>
      </c>
      <c r="E185" s="187" t="s">
        <v>235</v>
      </c>
      <c r="F185" s="187"/>
      <c r="G185" s="132" t="s">
        <v>21</v>
      </c>
      <c r="H185" s="133">
        <v>11.14</v>
      </c>
      <c r="I185" s="134">
        <v>13.63</v>
      </c>
      <c r="J185" s="147">
        <v>151.83000000000001</v>
      </c>
    </row>
    <row r="186" spans="1:10" ht="36" customHeight="1" x14ac:dyDescent="0.25">
      <c r="A186" s="148" t="s">
        <v>239</v>
      </c>
      <c r="B186" s="136" t="s">
        <v>378</v>
      </c>
      <c r="C186" s="135" t="s">
        <v>19</v>
      </c>
      <c r="D186" s="135" t="s">
        <v>379</v>
      </c>
      <c r="E186" s="184" t="s">
        <v>276</v>
      </c>
      <c r="F186" s="184"/>
      <c r="G186" s="137" t="s">
        <v>380</v>
      </c>
      <c r="H186" s="138">
        <v>6.2E-2</v>
      </c>
      <c r="I186" s="139">
        <v>4.5199999999999996</v>
      </c>
      <c r="J186" s="149">
        <v>0.28000000000000003</v>
      </c>
    </row>
    <row r="187" spans="1:10" ht="24" customHeight="1" x14ac:dyDescent="0.25">
      <c r="A187" s="148" t="s">
        <v>239</v>
      </c>
      <c r="B187" s="136" t="s">
        <v>381</v>
      </c>
      <c r="C187" s="135" t="s">
        <v>19</v>
      </c>
      <c r="D187" s="135" t="s">
        <v>382</v>
      </c>
      <c r="E187" s="184" t="s">
        <v>276</v>
      </c>
      <c r="F187" s="184"/>
      <c r="G187" s="137" t="s">
        <v>98</v>
      </c>
      <c r="H187" s="138">
        <v>1.25</v>
      </c>
      <c r="I187" s="139">
        <v>66.67</v>
      </c>
      <c r="J187" s="149">
        <v>83.33</v>
      </c>
    </row>
    <row r="188" spans="1:10" ht="24" customHeight="1" x14ac:dyDescent="0.25">
      <c r="A188" s="148" t="s">
        <v>239</v>
      </c>
      <c r="B188" s="136" t="s">
        <v>383</v>
      </c>
      <c r="C188" s="135" t="s">
        <v>19</v>
      </c>
      <c r="D188" s="135" t="s">
        <v>384</v>
      </c>
      <c r="E188" s="184" t="s">
        <v>276</v>
      </c>
      <c r="F188" s="184"/>
      <c r="G188" s="137" t="s">
        <v>290</v>
      </c>
      <c r="H188" s="138">
        <v>280.88</v>
      </c>
      <c r="I188" s="139">
        <v>0.54</v>
      </c>
      <c r="J188" s="149">
        <v>151.66999999999999</v>
      </c>
    </row>
    <row r="189" spans="1:10" ht="30" customHeight="1" thickBot="1" x14ac:dyDescent="0.3">
      <c r="A189" s="150"/>
      <c r="B189" s="90"/>
      <c r="C189" s="90"/>
      <c r="D189" s="90"/>
      <c r="E189" s="90"/>
      <c r="F189" s="90"/>
      <c r="G189" s="90"/>
      <c r="H189" s="151"/>
      <c r="I189" s="90"/>
      <c r="J189" s="152"/>
    </row>
    <row r="190" spans="1:10" ht="0.9" customHeight="1" thickTop="1" x14ac:dyDescent="0.25">
      <c r="A190" s="153"/>
      <c r="B190" s="140"/>
      <c r="C190" s="140"/>
      <c r="D190" s="140"/>
      <c r="E190" s="140"/>
      <c r="F190" s="140"/>
      <c r="G190" s="140"/>
      <c r="H190" s="140"/>
      <c r="I190" s="140"/>
      <c r="J190" s="154"/>
    </row>
    <row r="191" spans="1:10" ht="18" customHeight="1" x14ac:dyDescent="0.25">
      <c r="A191" s="72" t="s">
        <v>99</v>
      </c>
      <c r="B191" s="35" t="s">
        <v>7</v>
      </c>
      <c r="C191" s="34" t="s">
        <v>8</v>
      </c>
      <c r="D191" s="34" t="s">
        <v>9</v>
      </c>
      <c r="E191" s="185" t="s">
        <v>232</v>
      </c>
      <c r="F191" s="185"/>
      <c r="G191" s="124" t="s">
        <v>10</v>
      </c>
      <c r="H191" s="35" t="s">
        <v>11</v>
      </c>
      <c r="I191" s="35" t="s">
        <v>12</v>
      </c>
      <c r="J191" s="73" t="s">
        <v>233</v>
      </c>
    </row>
    <row r="192" spans="1:10" ht="24" customHeight="1" x14ac:dyDescent="0.25">
      <c r="A192" s="144" t="s">
        <v>234</v>
      </c>
      <c r="B192" s="126" t="s">
        <v>100</v>
      </c>
      <c r="C192" s="125" t="s">
        <v>66</v>
      </c>
      <c r="D192" s="125" t="s">
        <v>101</v>
      </c>
      <c r="E192" s="186" t="s">
        <v>194</v>
      </c>
      <c r="F192" s="186"/>
      <c r="G192" s="127" t="s">
        <v>30</v>
      </c>
      <c r="H192" s="128">
        <v>1</v>
      </c>
      <c r="I192" s="129">
        <v>9.85</v>
      </c>
      <c r="J192" s="145">
        <v>9.85</v>
      </c>
    </row>
    <row r="193" spans="1:10" ht="24" customHeight="1" x14ac:dyDescent="0.25">
      <c r="A193" s="146" t="s">
        <v>236</v>
      </c>
      <c r="B193" s="131" t="s">
        <v>385</v>
      </c>
      <c r="C193" s="130" t="s">
        <v>66</v>
      </c>
      <c r="D193" s="130" t="s">
        <v>386</v>
      </c>
      <c r="E193" s="187" t="s">
        <v>194</v>
      </c>
      <c r="F193" s="187"/>
      <c r="G193" s="132" t="s">
        <v>339</v>
      </c>
      <c r="H193" s="133">
        <v>0.1309524</v>
      </c>
      <c r="I193" s="134">
        <v>13.23</v>
      </c>
      <c r="J193" s="147">
        <v>1.73</v>
      </c>
    </row>
    <row r="194" spans="1:10" ht="24" customHeight="1" x14ac:dyDescent="0.25">
      <c r="A194" s="146" t="s">
        <v>236</v>
      </c>
      <c r="B194" s="131" t="s">
        <v>387</v>
      </c>
      <c r="C194" s="130" t="s">
        <v>66</v>
      </c>
      <c r="D194" s="130" t="s">
        <v>388</v>
      </c>
      <c r="E194" s="187" t="s">
        <v>194</v>
      </c>
      <c r="F194" s="187"/>
      <c r="G194" s="132" t="s">
        <v>339</v>
      </c>
      <c r="H194" s="133">
        <v>0.26190479999999999</v>
      </c>
      <c r="I194" s="134">
        <v>19.57</v>
      </c>
      <c r="J194" s="147">
        <v>5.12</v>
      </c>
    </row>
    <row r="195" spans="1:10" ht="24" customHeight="1" x14ac:dyDescent="0.25">
      <c r="A195" s="148" t="s">
        <v>239</v>
      </c>
      <c r="B195" s="136" t="s">
        <v>389</v>
      </c>
      <c r="C195" s="135" t="s">
        <v>66</v>
      </c>
      <c r="D195" s="135" t="s">
        <v>390</v>
      </c>
      <c r="E195" s="184" t="s">
        <v>276</v>
      </c>
      <c r="F195" s="184"/>
      <c r="G195" s="137" t="s">
        <v>391</v>
      </c>
      <c r="H195" s="138">
        <v>0.06</v>
      </c>
      <c r="I195" s="139">
        <v>1.77</v>
      </c>
      <c r="J195" s="149">
        <v>0.1</v>
      </c>
    </row>
    <row r="196" spans="1:10" ht="24" customHeight="1" x14ac:dyDescent="0.25">
      <c r="A196" s="148" t="s">
        <v>239</v>
      </c>
      <c r="B196" s="136" t="s">
        <v>392</v>
      </c>
      <c r="C196" s="135" t="s">
        <v>66</v>
      </c>
      <c r="D196" s="135" t="s">
        <v>393</v>
      </c>
      <c r="E196" s="184" t="s">
        <v>276</v>
      </c>
      <c r="F196" s="184"/>
      <c r="G196" s="137" t="s">
        <v>394</v>
      </c>
      <c r="H196" s="138">
        <v>0.56675989999999998</v>
      </c>
      <c r="I196" s="139">
        <v>5.12</v>
      </c>
      <c r="J196" s="149">
        <v>2.9</v>
      </c>
    </row>
    <row r="197" spans="1:10" ht="30" customHeight="1" thickBot="1" x14ac:dyDescent="0.3">
      <c r="A197" s="150"/>
      <c r="B197" s="90"/>
      <c r="C197" s="90"/>
      <c r="D197" s="90"/>
      <c r="E197" s="90"/>
      <c r="F197" s="90"/>
      <c r="G197" s="90"/>
      <c r="H197" s="151"/>
      <c r="I197" s="90"/>
      <c r="J197" s="152"/>
    </row>
    <row r="198" spans="1:10" ht="0.9" customHeight="1" thickTop="1" x14ac:dyDescent="0.25">
      <c r="A198" s="153"/>
      <c r="B198" s="140"/>
      <c r="C198" s="140"/>
      <c r="D198" s="140"/>
      <c r="E198" s="140"/>
      <c r="F198" s="140"/>
      <c r="G198" s="140"/>
      <c r="H198" s="140"/>
      <c r="I198" s="140"/>
      <c r="J198" s="154"/>
    </row>
    <row r="199" spans="1:10" ht="18" customHeight="1" x14ac:dyDescent="0.25">
      <c r="A199" s="72" t="s">
        <v>102</v>
      </c>
      <c r="B199" s="35" t="s">
        <v>7</v>
      </c>
      <c r="C199" s="34" t="s">
        <v>8</v>
      </c>
      <c r="D199" s="34" t="s">
        <v>9</v>
      </c>
      <c r="E199" s="185" t="s">
        <v>232</v>
      </c>
      <c r="F199" s="185"/>
      <c r="G199" s="124" t="s">
        <v>10</v>
      </c>
      <c r="H199" s="35" t="s">
        <v>11</v>
      </c>
      <c r="I199" s="35" t="s">
        <v>12</v>
      </c>
      <c r="J199" s="73" t="s">
        <v>233</v>
      </c>
    </row>
    <row r="200" spans="1:10" ht="24" customHeight="1" x14ac:dyDescent="0.25">
      <c r="A200" s="144" t="s">
        <v>234</v>
      </c>
      <c r="B200" s="126" t="s">
        <v>103</v>
      </c>
      <c r="C200" s="125" t="s">
        <v>19</v>
      </c>
      <c r="D200" s="125" t="s">
        <v>104</v>
      </c>
      <c r="E200" s="186" t="s">
        <v>395</v>
      </c>
      <c r="F200" s="186"/>
      <c r="G200" s="127" t="s">
        <v>30</v>
      </c>
      <c r="H200" s="128">
        <v>1</v>
      </c>
      <c r="I200" s="129">
        <v>10.78</v>
      </c>
      <c r="J200" s="145">
        <v>10.78</v>
      </c>
    </row>
    <row r="201" spans="1:10" ht="24" customHeight="1" x14ac:dyDescent="0.25">
      <c r="A201" s="146" t="s">
        <v>236</v>
      </c>
      <c r="B201" s="131" t="s">
        <v>396</v>
      </c>
      <c r="C201" s="130" t="s">
        <v>19</v>
      </c>
      <c r="D201" s="130" t="s">
        <v>388</v>
      </c>
      <c r="E201" s="187" t="s">
        <v>235</v>
      </c>
      <c r="F201" s="187"/>
      <c r="G201" s="132" t="s">
        <v>21</v>
      </c>
      <c r="H201" s="133">
        <v>0.187</v>
      </c>
      <c r="I201" s="134">
        <v>19.93</v>
      </c>
      <c r="J201" s="147">
        <v>3.72</v>
      </c>
    </row>
    <row r="202" spans="1:10" ht="24" customHeight="1" x14ac:dyDescent="0.25">
      <c r="A202" s="146" t="s">
        <v>236</v>
      </c>
      <c r="B202" s="131" t="s">
        <v>265</v>
      </c>
      <c r="C202" s="130" t="s">
        <v>19</v>
      </c>
      <c r="D202" s="130" t="s">
        <v>266</v>
      </c>
      <c r="E202" s="187" t="s">
        <v>235</v>
      </c>
      <c r="F202" s="187"/>
      <c r="G202" s="132" t="s">
        <v>21</v>
      </c>
      <c r="H202" s="133">
        <v>6.9000000000000006E-2</v>
      </c>
      <c r="I202" s="134">
        <v>13.63</v>
      </c>
      <c r="J202" s="147">
        <v>0.94</v>
      </c>
    </row>
    <row r="203" spans="1:10" ht="24" customHeight="1" x14ac:dyDescent="0.25">
      <c r="A203" s="148" t="s">
        <v>239</v>
      </c>
      <c r="B203" s="136" t="s">
        <v>397</v>
      </c>
      <c r="C203" s="135" t="s">
        <v>19</v>
      </c>
      <c r="D203" s="135" t="s">
        <v>398</v>
      </c>
      <c r="E203" s="184" t="s">
        <v>276</v>
      </c>
      <c r="F203" s="184"/>
      <c r="G203" s="137" t="s">
        <v>380</v>
      </c>
      <c r="H203" s="138">
        <v>0.33</v>
      </c>
      <c r="I203" s="139">
        <v>18.57</v>
      </c>
      <c r="J203" s="149">
        <v>6.12</v>
      </c>
    </row>
    <row r="204" spans="1:10" ht="30" customHeight="1" thickBot="1" x14ac:dyDescent="0.3">
      <c r="A204" s="150"/>
      <c r="B204" s="90"/>
      <c r="C204" s="90"/>
      <c r="D204" s="90"/>
      <c r="E204" s="90"/>
      <c r="F204" s="90"/>
      <c r="G204" s="90"/>
      <c r="H204" s="151"/>
      <c r="I204" s="90"/>
      <c r="J204" s="152"/>
    </row>
    <row r="205" spans="1:10" ht="0.9" customHeight="1" thickTop="1" x14ac:dyDescent="0.25">
      <c r="A205" s="153"/>
      <c r="B205" s="140"/>
      <c r="C205" s="140"/>
      <c r="D205" s="140"/>
      <c r="E205" s="140"/>
      <c r="F205" s="140"/>
      <c r="G205" s="140"/>
      <c r="H205" s="140"/>
      <c r="I205" s="140"/>
      <c r="J205" s="154"/>
    </row>
    <row r="206" spans="1:10" ht="18" customHeight="1" x14ac:dyDescent="0.25">
      <c r="A206" s="72" t="s">
        <v>105</v>
      </c>
      <c r="B206" s="35" t="s">
        <v>7</v>
      </c>
      <c r="C206" s="34" t="s">
        <v>8</v>
      </c>
      <c r="D206" s="34" t="s">
        <v>9</v>
      </c>
      <c r="E206" s="185" t="s">
        <v>232</v>
      </c>
      <c r="F206" s="185"/>
      <c r="G206" s="124" t="s">
        <v>10</v>
      </c>
      <c r="H206" s="35" t="s">
        <v>11</v>
      </c>
      <c r="I206" s="35" t="s">
        <v>12</v>
      </c>
      <c r="J206" s="73" t="s">
        <v>233</v>
      </c>
    </row>
    <row r="207" spans="1:10" ht="24" customHeight="1" x14ac:dyDescent="0.25">
      <c r="A207" s="144" t="s">
        <v>234</v>
      </c>
      <c r="B207" s="126" t="s">
        <v>103</v>
      </c>
      <c r="C207" s="125" t="s">
        <v>19</v>
      </c>
      <c r="D207" s="125" t="s">
        <v>106</v>
      </c>
      <c r="E207" s="186" t="s">
        <v>395</v>
      </c>
      <c r="F207" s="186"/>
      <c r="G207" s="127" t="s">
        <v>30</v>
      </c>
      <c r="H207" s="128">
        <v>1</v>
      </c>
      <c r="I207" s="129">
        <v>10.78</v>
      </c>
      <c r="J207" s="145">
        <v>10.78</v>
      </c>
    </row>
    <row r="208" spans="1:10" ht="24" customHeight="1" x14ac:dyDescent="0.25">
      <c r="A208" s="146" t="s">
        <v>236</v>
      </c>
      <c r="B208" s="131" t="s">
        <v>396</v>
      </c>
      <c r="C208" s="130" t="s">
        <v>19</v>
      </c>
      <c r="D208" s="130" t="s">
        <v>388</v>
      </c>
      <c r="E208" s="187" t="s">
        <v>235</v>
      </c>
      <c r="F208" s="187"/>
      <c r="G208" s="132" t="s">
        <v>21</v>
      </c>
      <c r="H208" s="133">
        <v>0.187</v>
      </c>
      <c r="I208" s="134">
        <v>19.93</v>
      </c>
      <c r="J208" s="147">
        <v>3.72</v>
      </c>
    </row>
    <row r="209" spans="1:10" ht="24" customHeight="1" x14ac:dyDescent="0.25">
      <c r="A209" s="146" t="s">
        <v>236</v>
      </c>
      <c r="B209" s="131" t="s">
        <v>265</v>
      </c>
      <c r="C209" s="130" t="s">
        <v>19</v>
      </c>
      <c r="D209" s="130" t="s">
        <v>266</v>
      </c>
      <c r="E209" s="187" t="s">
        <v>235</v>
      </c>
      <c r="F209" s="187"/>
      <c r="G209" s="132" t="s">
        <v>21</v>
      </c>
      <c r="H209" s="133">
        <v>6.9000000000000006E-2</v>
      </c>
      <c r="I209" s="134">
        <v>13.63</v>
      </c>
      <c r="J209" s="147">
        <v>0.94</v>
      </c>
    </row>
    <row r="210" spans="1:10" ht="24" customHeight="1" x14ac:dyDescent="0.25">
      <c r="A210" s="148" t="s">
        <v>239</v>
      </c>
      <c r="B210" s="136" t="s">
        <v>397</v>
      </c>
      <c r="C210" s="135" t="s">
        <v>19</v>
      </c>
      <c r="D210" s="135" t="s">
        <v>398</v>
      </c>
      <c r="E210" s="184" t="s">
        <v>276</v>
      </c>
      <c r="F210" s="184"/>
      <c r="G210" s="137" t="s">
        <v>380</v>
      </c>
      <c r="H210" s="138">
        <v>0.33</v>
      </c>
      <c r="I210" s="139">
        <v>18.57</v>
      </c>
      <c r="J210" s="149">
        <v>6.12</v>
      </c>
    </row>
    <row r="211" spans="1:10" ht="30" customHeight="1" thickBot="1" x14ac:dyDescent="0.3">
      <c r="A211" s="150"/>
      <c r="B211" s="90"/>
      <c r="C211" s="90"/>
      <c r="D211" s="90"/>
      <c r="E211" s="90"/>
      <c r="F211" s="90"/>
      <c r="G211" s="90"/>
      <c r="H211" s="151"/>
      <c r="I211" s="90"/>
      <c r="J211" s="152"/>
    </row>
    <row r="212" spans="1:10" ht="0.9" customHeight="1" thickTop="1" x14ac:dyDescent="0.25">
      <c r="A212" s="153"/>
      <c r="B212" s="140"/>
      <c r="C212" s="140"/>
      <c r="D212" s="140"/>
      <c r="E212" s="140"/>
      <c r="F212" s="140"/>
      <c r="G212" s="140"/>
      <c r="H212" s="140"/>
      <c r="I212" s="140"/>
      <c r="J212" s="154"/>
    </row>
    <row r="213" spans="1:10" ht="18" customHeight="1" x14ac:dyDescent="0.25">
      <c r="A213" s="72" t="s">
        <v>107</v>
      </c>
      <c r="B213" s="35" t="s">
        <v>7</v>
      </c>
      <c r="C213" s="34" t="s">
        <v>8</v>
      </c>
      <c r="D213" s="34" t="s">
        <v>9</v>
      </c>
      <c r="E213" s="185" t="s">
        <v>232</v>
      </c>
      <c r="F213" s="185"/>
      <c r="G213" s="124" t="s">
        <v>10</v>
      </c>
      <c r="H213" s="35" t="s">
        <v>11</v>
      </c>
      <c r="I213" s="35" t="s">
        <v>12</v>
      </c>
      <c r="J213" s="73" t="s">
        <v>233</v>
      </c>
    </row>
    <row r="214" spans="1:10" ht="48" customHeight="1" x14ac:dyDescent="0.25">
      <c r="A214" s="144" t="s">
        <v>234</v>
      </c>
      <c r="B214" s="126" t="s">
        <v>108</v>
      </c>
      <c r="C214" s="125" t="s">
        <v>19</v>
      </c>
      <c r="D214" s="125" t="s">
        <v>109</v>
      </c>
      <c r="E214" s="186" t="s">
        <v>358</v>
      </c>
      <c r="F214" s="186"/>
      <c r="G214" s="127" t="s">
        <v>30</v>
      </c>
      <c r="H214" s="128">
        <v>1</v>
      </c>
      <c r="I214" s="129">
        <v>43.72</v>
      </c>
      <c r="J214" s="145">
        <v>43.72</v>
      </c>
    </row>
    <row r="215" spans="1:10" ht="24" customHeight="1" x14ac:dyDescent="0.25">
      <c r="A215" s="146" t="s">
        <v>236</v>
      </c>
      <c r="B215" s="131" t="s">
        <v>366</v>
      </c>
      <c r="C215" s="130" t="s">
        <v>19</v>
      </c>
      <c r="D215" s="130" t="s">
        <v>367</v>
      </c>
      <c r="E215" s="187" t="s">
        <v>235</v>
      </c>
      <c r="F215" s="187"/>
      <c r="G215" s="132" t="s">
        <v>21</v>
      </c>
      <c r="H215" s="133">
        <v>0.66</v>
      </c>
      <c r="I215" s="134">
        <v>20.64</v>
      </c>
      <c r="J215" s="147">
        <v>13.62</v>
      </c>
    </row>
    <row r="216" spans="1:10" ht="24" customHeight="1" x14ac:dyDescent="0.25">
      <c r="A216" s="146" t="s">
        <v>236</v>
      </c>
      <c r="B216" s="131" t="s">
        <v>265</v>
      </c>
      <c r="C216" s="130" t="s">
        <v>19</v>
      </c>
      <c r="D216" s="130" t="s">
        <v>266</v>
      </c>
      <c r="E216" s="187" t="s">
        <v>235</v>
      </c>
      <c r="F216" s="187"/>
      <c r="G216" s="132" t="s">
        <v>21</v>
      </c>
      <c r="H216" s="133">
        <v>0.36</v>
      </c>
      <c r="I216" s="134">
        <v>13.63</v>
      </c>
      <c r="J216" s="147">
        <v>4.9000000000000004</v>
      </c>
    </row>
    <row r="217" spans="1:10" ht="24" customHeight="1" x14ac:dyDescent="0.25">
      <c r="A217" s="148" t="s">
        <v>239</v>
      </c>
      <c r="B217" s="136" t="s">
        <v>374</v>
      </c>
      <c r="C217" s="135" t="s">
        <v>19</v>
      </c>
      <c r="D217" s="135" t="s">
        <v>375</v>
      </c>
      <c r="E217" s="184" t="s">
        <v>276</v>
      </c>
      <c r="F217" s="184"/>
      <c r="G217" s="137" t="s">
        <v>290</v>
      </c>
      <c r="H217" s="138">
        <v>6.14</v>
      </c>
      <c r="I217" s="139">
        <v>0.46</v>
      </c>
      <c r="J217" s="149">
        <v>2.82</v>
      </c>
    </row>
    <row r="218" spans="1:10" ht="24" customHeight="1" x14ac:dyDescent="0.25">
      <c r="A218" s="148" t="s">
        <v>239</v>
      </c>
      <c r="B218" s="136" t="s">
        <v>372</v>
      </c>
      <c r="C218" s="135" t="s">
        <v>19</v>
      </c>
      <c r="D218" s="135" t="s">
        <v>373</v>
      </c>
      <c r="E218" s="184" t="s">
        <v>276</v>
      </c>
      <c r="F218" s="184"/>
      <c r="G218" s="137" t="s">
        <v>290</v>
      </c>
      <c r="H218" s="138">
        <v>0.22</v>
      </c>
      <c r="I218" s="139">
        <v>2.7</v>
      </c>
      <c r="J218" s="149">
        <v>0.59</v>
      </c>
    </row>
    <row r="219" spans="1:10" ht="24" customHeight="1" x14ac:dyDescent="0.25">
      <c r="A219" s="148" t="s">
        <v>239</v>
      </c>
      <c r="B219" s="136" t="s">
        <v>399</v>
      </c>
      <c r="C219" s="135" t="s">
        <v>19</v>
      </c>
      <c r="D219" s="135" t="s">
        <v>400</v>
      </c>
      <c r="E219" s="184" t="s">
        <v>276</v>
      </c>
      <c r="F219" s="184"/>
      <c r="G219" s="137" t="s">
        <v>30</v>
      </c>
      <c r="H219" s="138">
        <v>1.08</v>
      </c>
      <c r="I219" s="139">
        <v>20.18</v>
      </c>
      <c r="J219" s="149">
        <v>21.79</v>
      </c>
    </row>
    <row r="220" spans="1:10" ht="30" customHeight="1" thickBot="1" x14ac:dyDescent="0.3">
      <c r="A220" s="150"/>
      <c r="B220" s="90"/>
      <c r="C220" s="90"/>
      <c r="D220" s="90"/>
      <c r="E220" s="90"/>
      <c r="F220" s="90"/>
      <c r="G220" s="90"/>
      <c r="H220" s="151"/>
      <c r="I220" s="90"/>
      <c r="J220" s="152"/>
    </row>
    <row r="221" spans="1:10" ht="0.9" customHeight="1" thickTop="1" x14ac:dyDescent="0.25">
      <c r="A221" s="153"/>
      <c r="B221" s="140"/>
      <c r="C221" s="140"/>
      <c r="D221" s="140"/>
      <c r="E221" s="140"/>
      <c r="F221" s="140"/>
      <c r="G221" s="140"/>
      <c r="H221" s="140"/>
      <c r="I221" s="140"/>
      <c r="J221" s="154"/>
    </row>
    <row r="222" spans="1:10" ht="18" customHeight="1" x14ac:dyDescent="0.25">
      <c r="A222" s="72" t="s">
        <v>110</v>
      </c>
      <c r="B222" s="35" t="s">
        <v>7</v>
      </c>
      <c r="C222" s="34" t="s">
        <v>8</v>
      </c>
      <c r="D222" s="34" t="s">
        <v>9</v>
      </c>
      <c r="E222" s="185" t="s">
        <v>232</v>
      </c>
      <c r="F222" s="185"/>
      <c r="G222" s="124" t="s">
        <v>10</v>
      </c>
      <c r="H222" s="35" t="s">
        <v>11</v>
      </c>
      <c r="I222" s="35" t="s">
        <v>12</v>
      </c>
      <c r="J222" s="73" t="s">
        <v>233</v>
      </c>
    </row>
    <row r="223" spans="1:10" ht="24" customHeight="1" x14ac:dyDescent="0.25">
      <c r="A223" s="144" t="s">
        <v>234</v>
      </c>
      <c r="B223" s="126" t="s">
        <v>111</v>
      </c>
      <c r="C223" s="125" t="s">
        <v>19</v>
      </c>
      <c r="D223" s="125" t="s">
        <v>112</v>
      </c>
      <c r="E223" s="186" t="s">
        <v>358</v>
      </c>
      <c r="F223" s="186"/>
      <c r="G223" s="127" t="s">
        <v>30</v>
      </c>
      <c r="H223" s="128">
        <v>1</v>
      </c>
      <c r="I223" s="129">
        <v>27.53</v>
      </c>
      <c r="J223" s="145">
        <v>27.53</v>
      </c>
    </row>
    <row r="224" spans="1:10" ht="24" customHeight="1" x14ac:dyDescent="0.25">
      <c r="A224" s="146" t="s">
        <v>236</v>
      </c>
      <c r="B224" s="131" t="s">
        <v>401</v>
      </c>
      <c r="C224" s="130" t="s">
        <v>19</v>
      </c>
      <c r="D224" s="130" t="s">
        <v>402</v>
      </c>
      <c r="E224" s="187" t="s">
        <v>235</v>
      </c>
      <c r="F224" s="187"/>
      <c r="G224" s="132" t="s">
        <v>21</v>
      </c>
      <c r="H224" s="133">
        <v>0.63129999999999997</v>
      </c>
      <c r="I224" s="134">
        <v>18.809999999999999</v>
      </c>
      <c r="J224" s="147">
        <v>11.87</v>
      </c>
    </row>
    <row r="225" spans="1:10" ht="24" customHeight="1" x14ac:dyDescent="0.25">
      <c r="A225" s="146" t="s">
        <v>236</v>
      </c>
      <c r="B225" s="131" t="s">
        <v>265</v>
      </c>
      <c r="C225" s="130" t="s">
        <v>19</v>
      </c>
      <c r="D225" s="130" t="s">
        <v>266</v>
      </c>
      <c r="E225" s="187" t="s">
        <v>235</v>
      </c>
      <c r="F225" s="187"/>
      <c r="G225" s="132" t="s">
        <v>21</v>
      </c>
      <c r="H225" s="133">
        <v>0.31559999999999999</v>
      </c>
      <c r="I225" s="134">
        <v>13.63</v>
      </c>
      <c r="J225" s="147">
        <v>4.3</v>
      </c>
    </row>
    <row r="226" spans="1:10" ht="24" customHeight="1" x14ac:dyDescent="0.25">
      <c r="A226" s="148" t="s">
        <v>239</v>
      </c>
      <c r="B226" s="136" t="s">
        <v>403</v>
      </c>
      <c r="C226" s="135" t="s">
        <v>19</v>
      </c>
      <c r="D226" s="135" t="s">
        <v>404</v>
      </c>
      <c r="E226" s="184" t="s">
        <v>276</v>
      </c>
      <c r="F226" s="184"/>
      <c r="G226" s="137" t="s">
        <v>290</v>
      </c>
      <c r="H226" s="138">
        <v>2.5000000000000001E-2</v>
      </c>
      <c r="I226" s="139">
        <v>23.1</v>
      </c>
      <c r="J226" s="149">
        <v>0.56999999999999995</v>
      </c>
    </row>
    <row r="227" spans="1:10" ht="24" customHeight="1" x14ac:dyDescent="0.25">
      <c r="A227" s="148" t="s">
        <v>239</v>
      </c>
      <c r="B227" s="136" t="s">
        <v>405</v>
      </c>
      <c r="C227" s="135" t="s">
        <v>19</v>
      </c>
      <c r="D227" s="135" t="s">
        <v>406</v>
      </c>
      <c r="E227" s="184" t="s">
        <v>276</v>
      </c>
      <c r="F227" s="184"/>
      <c r="G227" s="137" t="s">
        <v>290</v>
      </c>
      <c r="H227" s="138">
        <v>0.99639999999999995</v>
      </c>
      <c r="I227" s="139">
        <v>0.39</v>
      </c>
      <c r="J227" s="149">
        <v>0.38</v>
      </c>
    </row>
    <row r="228" spans="1:10" ht="24" customHeight="1" x14ac:dyDescent="0.25">
      <c r="A228" s="148" t="s">
        <v>239</v>
      </c>
      <c r="B228" s="136" t="s">
        <v>407</v>
      </c>
      <c r="C228" s="135" t="s">
        <v>19</v>
      </c>
      <c r="D228" s="135" t="s">
        <v>408</v>
      </c>
      <c r="E228" s="184" t="s">
        <v>276</v>
      </c>
      <c r="F228" s="184"/>
      <c r="G228" s="137" t="s">
        <v>279</v>
      </c>
      <c r="H228" s="138">
        <v>3.0800000000000001E-2</v>
      </c>
      <c r="I228" s="139">
        <v>22.72</v>
      </c>
      <c r="J228" s="149">
        <v>0.69</v>
      </c>
    </row>
    <row r="229" spans="1:10" ht="24" customHeight="1" x14ac:dyDescent="0.25">
      <c r="A229" s="148" t="s">
        <v>239</v>
      </c>
      <c r="B229" s="136" t="s">
        <v>409</v>
      </c>
      <c r="C229" s="135" t="s">
        <v>19</v>
      </c>
      <c r="D229" s="135" t="s">
        <v>410</v>
      </c>
      <c r="E229" s="184" t="s">
        <v>276</v>
      </c>
      <c r="F229" s="184"/>
      <c r="G229" s="137" t="s">
        <v>30</v>
      </c>
      <c r="H229" s="138">
        <v>1.0740000000000001</v>
      </c>
      <c r="I229" s="139">
        <v>8.99</v>
      </c>
      <c r="J229" s="149">
        <v>9.65</v>
      </c>
    </row>
    <row r="230" spans="1:10" ht="24" customHeight="1" x14ac:dyDescent="0.25">
      <c r="A230" s="148" t="s">
        <v>239</v>
      </c>
      <c r="B230" s="136" t="s">
        <v>411</v>
      </c>
      <c r="C230" s="135" t="s">
        <v>19</v>
      </c>
      <c r="D230" s="135" t="s">
        <v>412</v>
      </c>
      <c r="E230" s="184" t="s">
        <v>276</v>
      </c>
      <c r="F230" s="184"/>
      <c r="G230" s="137" t="s">
        <v>290</v>
      </c>
      <c r="H230" s="138">
        <v>7.7999999999999996E-3</v>
      </c>
      <c r="I230" s="139">
        <v>10</v>
      </c>
      <c r="J230" s="149">
        <v>7.0000000000000007E-2</v>
      </c>
    </row>
    <row r="231" spans="1:10" ht="30" customHeight="1" thickBot="1" x14ac:dyDescent="0.3">
      <c r="A231" s="150"/>
      <c r="B231" s="90"/>
      <c r="C231" s="90"/>
      <c r="D231" s="90"/>
      <c r="E231" s="90"/>
      <c r="F231" s="90"/>
      <c r="G231" s="90"/>
      <c r="H231" s="151"/>
      <c r="I231" s="90"/>
      <c r="J231" s="152"/>
    </row>
    <row r="232" spans="1:10" ht="0.9" customHeight="1" thickTop="1" x14ac:dyDescent="0.25">
      <c r="A232" s="153"/>
      <c r="B232" s="140"/>
      <c r="C232" s="140"/>
      <c r="D232" s="140"/>
      <c r="E232" s="140"/>
      <c r="F232" s="140"/>
      <c r="G232" s="140"/>
      <c r="H232" s="140"/>
      <c r="I232" s="140"/>
      <c r="J232" s="154"/>
    </row>
    <row r="233" spans="1:10" ht="18" customHeight="1" x14ac:dyDescent="0.25">
      <c r="A233" s="72" t="s">
        <v>113</v>
      </c>
      <c r="B233" s="35" t="s">
        <v>7</v>
      </c>
      <c r="C233" s="34" t="s">
        <v>8</v>
      </c>
      <c r="D233" s="34" t="s">
        <v>9</v>
      </c>
      <c r="E233" s="185" t="s">
        <v>232</v>
      </c>
      <c r="F233" s="185"/>
      <c r="G233" s="124" t="s">
        <v>10</v>
      </c>
      <c r="H233" s="35" t="s">
        <v>11</v>
      </c>
      <c r="I233" s="35" t="s">
        <v>12</v>
      </c>
      <c r="J233" s="73" t="s">
        <v>233</v>
      </c>
    </row>
    <row r="234" spans="1:10" ht="24" customHeight="1" x14ac:dyDescent="0.25">
      <c r="A234" s="144" t="s">
        <v>234</v>
      </c>
      <c r="B234" s="126" t="s">
        <v>114</v>
      </c>
      <c r="C234" s="125" t="s">
        <v>19</v>
      </c>
      <c r="D234" s="125" t="s">
        <v>115</v>
      </c>
      <c r="E234" s="186" t="s">
        <v>395</v>
      </c>
      <c r="F234" s="186"/>
      <c r="G234" s="127" t="s">
        <v>30</v>
      </c>
      <c r="H234" s="128">
        <v>1</v>
      </c>
      <c r="I234" s="129">
        <v>12.19</v>
      </c>
      <c r="J234" s="145">
        <v>12.19</v>
      </c>
    </row>
    <row r="235" spans="1:10" ht="24" customHeight="1" x14ac:dyDescent="0.25">
      <c r="A235" s="146" t="s">
        <v>236</v>
      </c>
      <c r="B235" s="131" t="s">
        <v>396</v>
      </c>
      <c r="C235" s="130" t="s">
        <v>19</v>
      </c>
      <c r="D235" s="130" t="s">
        <v>388</v>
      </c>
      <c r="E235" s="187" t="s">
        <v>235</v>
      </c>
      <c r="F235" s="187"/>
      <c r="G235" s="132" t="s">
        <v>21</v>
      </c>
      <c r="H235" s="133">
        <v>0.24399999999999999</v>
      </c>
      <c r="I235" s="134">
        <v>19.93</v>
      </c>
      <c r="J235" s="147">
        <v>4.8600000000000003</v>
      </c>
    </row>
    <row r="236" spans="1:10" ht="24" customHeight="1" x14ac:dyDescent="0.25">
      <c r="A236" s="146" t="s">
        <v>236</v>
      </c>
      <c r="B236" s="131" t="s">
        <v>265</v>
      </c>
      <c r="C236" s="130" t="s">
        <v>19</v>
      </c>
      <c r="D236" s="130" t="s">
        <v>266</v>
      </c>
      <c r="E236" s="187" t="s">
        <v>235</v>
      </c>
      <c r="F236" s="187"/>
      <c r="G236" s="132" t="s">
        <v>21</v>
      </c>
      <c r="H236" s="133">
        <v>8.8999999999999996E-2</v>
      </c>
      <c r="I236" s="134">
        <v>13.63</v>
      </c>
      <c r="J236" s="147">
        <v>1.21</v>
      </c>
    </row>
    <row r="237" spans="1:10" ht="24" customHeight="1" x14ac:dyDescent="0.25">
      <c r="A237" s="148" t="s">
        <v>239</v>
      </c>
      <c r="B237" s="136" t="s">
        <v>397</v>
      </c>
      <c r="C237" s="135" t="s">
        <v>19</v>
      </c>
      <c r="D237" s="135" t="s">
        <v>398</v>
      </c>
      <c r="E237" s="184" t="s">
        <v>276</v>
      </c>
      <c r="F237" s="184"/>
      <c r="G237" s="137" t="s">
        <v>380</v>
      </c>
      <c r="H237" s="138">
        <v>0.33</v>
      </c>
      <c r="I237" s="139">
        <v>18.57</v>
      </c>
      <c r="J237" s="149">
        <v>6.12</v>
      </c>
    </row>
    <row r="238" spans="1:10" ht="30" customHeight="1" thickBot="1" x14ac:dyDescent="0.3">
      <c r="A238" s="150"/>
      <c r="B238" s="90"/>
      <c r="C238" s="90"/>
      <c r="D238" s="90"/>
      <c r="E238" s="90"/>
      <c r="F238" s="90"/>
      <c r="G238" s="90"/>
      <c r="H238" s="151"/>
      <c r="I238" s="90"/>
      <c r="J238" s="152"/>
    </row>
    <row r="239" spans="1:10" ht="0.9" customHeight="1" thickTop="1" x14ac:dyDescent="0.25">
      <c r="A239" s="153"/>
      <c r="B239" s="140"/>
      <c r="C239" s="140"/>
      <c r="D239" s="140"/>
      <c r="E239" s="140"/>
      <c r="F239" s="140"/>
      <c r="G239" s="140"/>
      <c r="H239" s="140"/>
      <c r="I239" s="140"/>
      <c r="J239" s="154"/>
    </row>
    <row r="240" spans="1:10" ht="24" customHeight="1" x14ac:dyDescent="0.25">
      <c r="A240" s="142" t="s">
        <v>116</v>
      </c>
      <c r="B240" s="122"/>
      <c r="C240" s="122"/>
      <c r="D240" s="122" t="s">
        <v>117</v>
      </c>
      <c r="E240" s="122"/>
      <c r="F240" s="188"/>
      <c r="G240" s="188"/>
      <c r="H240" s="123"/>
      <c r="I240" s="122"/>
      <c r="J240" s="143">
        <v>2141.44</v>
      </c>
    </row>
    <row r="241" spans="1:10" ht="18" customHeight="1" x14ac:dyDescent="0.25">
      <c r="A241" s="72" t="s">
        <v>118</v>
      </c>
      <c r="B241" s="35" t="s">
        <v>7</v>
      </c>
      <c r="C241" s="34" t="s">
        <v>8</v>
      </c>
      <c r="D241" s="34" t="s">
        <v>9</v>
      </c>
      <c r="E241" s="185" t="s">
        <v>232</v>
      </c>
      <c r="F241" s="185"/>
      <c r="G241" s="124" t="s">
        <v>10</v>
      </c>
      <c r="H241" s="35" t="s">
        <v>11</v>
      </c>
      <c r="I241" s="35" t="s">
        <v>12</v>
      </c>
      <c r="J241" s="73" t="s">
        <v>233</v>
      </c>
    </row>
    <row r="242" spans="1:10" ht="48" customHeight="1" x14ac:dyDescent="0.25">
      <c r="A242" s="144" t="s">
        <v>234</v>
      </c>
      <c r="B242" s="126" t="s">
        <v>119</v>
      </c>
      <c r="C242" s="125" t="s">
        <v>66</v>
      </c>
      <c r="D242" s="125" t="s">
        <v>120</v>
      </c>
      <c r="E242" s="186" t="s">
        <v>194</v>
      </c>
      <c r="F242" s="186"/>
      <c r="G242" s="127" t="s">
        <v>37</v>
      </c>
      <c r="H242" s="128">
        <v>1</v>
      </c>
      <c r="I242" s="129">
        <v>50.14</v>
      </c>
      <c r="J242" s="145">
        <v>50.14</v>
      </c>
    </row>
    <row r="243" spans="1:10" ht="36" customHeight="1" x14ac:dyDescent="0.25">
      <c r="A243" s="146" t="s">
        <v>236</v>
      </c>
      <c r="B243" s="131" t="s">
        <v>413</v>
      </c>
      <c r="C243" s="130" t="s">
        <v>66</v>
      </c>
      <c r="D243" s="130" t="s">
        <v>414</v>
      </c>
      <c r="E243" s="187" t="s">
        <v>194</v>
      </c>
      <c r="F243" s="187"/>
      <c r="G243" s="132" t="s">
        <v>37</v>
      </c>
      <c r="H243" s="133">
        <v>1</v>
      </c>
      <c r="I243" s="134">
        <v>16.559999999999999</v>
      </c>
      <c r="J243" s="147">
        <v>16.559999999999999</v>
      </c>
    </row>
    <row r="244" spans="1:10" ht="48" customHeight="1" x14ac:dyDescent="0.25">
      <c r="A244" s="146" t="s">
        <v>236</v>
      </c>
      <c r="B244" s="131" t="s">
        <v>415</v>
      </c>
      <c r="C244" s="130" t="s">
        <v>66</v>
      </c>
      <c r="D244" s="130" t="s">
        <v>416</v>
      </c>
      <c r="E244" s="187" t="s">
        <v>194</v>
      </c>
      <c r="F244" s="187"/>
      <c r="G244" s="132" t="s">
        <v>37</v>
      </c>
      <c r="H244" s="133">
        <v>1</v>
      </c>
      <c r="I244" s="134">
        <v>33.58</v>
      </c>
      <c r="J244" s="147">
        <v>33.58</v>
      </c>
    </row>
    <row r="245" spans="1:10" ht="30" customHeight="1" thickBot="1" x14ac:dyDescent="0.3">
      <c r="A245" s="150"/>
      <c r="B245" s="90"/>
      <c r="C245" s="90"/>
      <c r="D245" s="90"/>
      <c r="E245" s="90"/>
      <c r="F245" s="90"/>
      <c r="G245" s="90"/>
      <c r="H245" s="151"/>
      <c r="I245" s="90"/>
      <c r="J245" s="152"/>
    </row>
    <row r="246" spans="1:10" ht="0.9" customHeight="1" thickTop="1" x14ac:dyDescent="0.25">
      <c r="A246" s="153"/>
      <c r="B246" s="140"/>
      <c r="C246" s="140"/>
      <c r="D246" s="140"/>
      <c r="E246" s="140"/>
      <c r="F246" s="140"/>
      <c r="G246" s="140"/>
      <c r="H246" s="140"/>
      <c r="I246" s="140"/>
      <c r="J246" s="154"/>
    </row>
    <row r="247" spans="1:10" ht="18" customHeight="1" x14ac:dyDescent="0.25">
      <c r="A247" s="72" t="s">
        <v>121</v>
      </c>
      <c r="B247" s="35" t="s">
        <v>7</v>
      </c>
      <c r="C247" s="34" t="s">
        <v>8</v>
      </c>
      <c r="D247" s="34" t="s">
        <v>9</v>
      </c>
      <c r="E247" s="185" t="s">
        <v>232</v>
      </c>
      <c r="F247" s="185"/>
      <c r="G247" s="124" t="s">
        <v>10</v>
      </c>
      <c r="H247" s="35" t="s">
        <v>11</v>
      </c>
      <c r="I247" s="35" t="s">
        <v>12</v>
      </c>
      <c r="J247" s="73" t="s">
        <v>233</v>
      </c>
    </row>
    <row r="248" spans="1:10" ht="36" customHeight="1" x14ac:dyDescent="0.25">
      <c r="A248" s="144" t="s">
        <v>234</v>
      </c>
      <c r="B248" s="126" t="s">
        <v>122</v>
      </c>
      <c r="C248" s="125" t="s">
        <v>19</v>
      </c>
      <c r="D248" s="125" t="s">
        <v>123</v>
      </c>
      <c r="E248" s="186" t="s">
        <v>305</v>
      </c>
      <c r="F248" s="186"/>
      <c r="G248" s="127" t="s">
        <v>37</v>
      </c>
      <c r="H248" s="128">
        <v>1</v>
      </c>
      <c r="I248" s="129">
        <v>87.91</v>
      </c>
      <c r="J248" s="145">
        <v>87.91</v>
      </c>
    </row>
    <row r="249" spans="1:10" ht="24" customHeight="1" x14ac:dyDescent="0.25">
      <c r="A249" s="146" t="s">
        <v>236</v>
      </c>
      <c r="B249" s="131" t="s">
        <v>306</v>
      </c>
      <c r="C249" s="130" t="s">
        <v>19</v>
      </c>
      <c r="D249" s="130" t="s">
        <v>307</v>
      </c>
      <c r="E249" s="187" t="s">
        <v>235</v>
      </c>
      <c r="F249" s="187"/>
      <c r="G249" s="132" t="s">
        <v>21</v>
      </c>
      <c r="H249" s="133">
        <v>0.18329999999999999</v>
      </c>
      <c r="I249" s="134">
        <v>14.6</v>
      </c>
      <c r="J249" s="147">
        <v>2.67</v>
      </c>
    </row>
    <row r="250" spans="1:10" ht="24" customHeight="1" x14ac:dyDescent="0.25">
      <c r="A250" s="146" t="s">
        <v>236</v>
      </c>
      <c r="B250" s="131" t="s">
        <v>269</v>
      </c>
      <c r="C250" s="130" t="s">
        <v>19</v>
      </c>
      <c r="D250" s="130" t="s">
        <v>270</v>
      </c>
      <c r="E250" s="187" t="s">
        <v>235</v>
      </c>
      <c r="F250" s="187"/>
      <c r="G250" s="132" t="s">
        <v>21</v>
      </c>
      <c r="H250" s="133">
        <v>0.45179999999999998</v>
      </c>
      <c r="I250" s="134">
        <v>19.100000000000001</v>
      </c>
      <c r="J250" s="147">
        <v>8.6199999999999992</v>
      </c>
    </row>
    <row r="251" spans="1:10" ht="36" customHeight="1" x14ac:dyDescent="0.25">
      <c r="A251" s="148" t="s">
        <v>239</v>
      </c>
      <c r="B251" s="136" t="s">
        <v>417</v>
      </c>
      <c r="C251" s="135" t="s">
        <v>19</v>
      </c>
      <c r="D251" s="135" t="s">
        <v>418</v>
      </c>
      <c r="E251" s="184" t="s">
        <v>276</v>
      </c>
      <c r="F251" s="184"/>
      <c r="G251" s="137" t="s">
        <v>37</v>
      </c>
      <c r="H251" s="138">
        <v>1</v>
      </c>
      <c r="I251" s="139">
        <v>63.01</v>
      </c>
      <c r="J251" s="149">
        <v>63.01</v>
      </c>
    </row>
    <row r="252" spans="1:10" ht="24" customHeight="1" x14ac:dyDescent="0.25">
      <c r="A252" s="148" t="s">
        <v>239</v>
      </c>
      <c r="B252" s="136" t="s">
        <v>419</v>
      </c>
      <c r="C252" s="135" t="s">
        <v>19</v>
      </c>
      <c r="D252" s="135" t="s">
        <v>420</v>
      </c>
      <c r="E252" s="184" t="s">
        <v>276</v>
      </c>
      <c r="F252" s="184"/>
      <c r="G252" s="137" t="s">
        <v>37</v>
      </c>
      <c r="H252" s="138">
        <v>1</v>
      </c>
      <c r="I252" s="139">
        <v>13.61</v>
      </c>
      <c r="J252" s="149">
        <v>13.61</v>
      </c>
    </row>
    <row r="253" spans="1:10" ht="30" customHeight="1" thickBot="1" x14ac:dyDescent="0.3">
      <c r="A253" s="150"/>
      <c r="B253" s="90"/>
      <c r="C253" s="90"/>
      <c r="D253" s="90"/>
      <c r="E253" s="90"/>
      <c r="F253" s="90"/>
      <c r="G253" s="90"/>
      <c r="H253" s="151"/>
      <c r="I253" s="90"/>
      <c r="J253" s="152"/>
    </row>
    <row r="254" spans="1:10" ht="0.9" customHeight="1" thickTop="1" x14ac:dyDescent="0.25">
      <c r="A254" s="153"/>
      <c r="B254" s="140"/>
      <c r="C254" s="140"/>
      <c r="D254" s="140"/>
      <c r="E254" s="140"/>
      <c r="F254" s="140"/>
      <c r="G254" s="140"/>
      <c r="H254" s="140"/>
      <c r="I254" s="140"/>
      <c r="J254" s="154"/>
    </row>
    <row r="255" spans="1:10" ht="18" customHeight="1" x14ac:dyDescent="0.25">
      <c r="A255" s="72" t="s">
        <v>124</v>
      </c>
      <c r="B255" s="35" t="s">
        <v>7</v>
      </c>
      <c r="C255" s="34" t="s">
        <v>8</v>
      </c>
      <c r="D255" s="34" t="s">
        <v>9</v>
      </c>
      <c r="E255" s="185" t="s">
        <v>232</v>
      </c>
      <c r="F255" s="185"/>
      <c r="G255" s="124" t="s">
        <v>10</v>
      </c>
      <c r="H255" s="35" t="s">
        <v>11</v>
      </c>
      <c r="I255" s="35" t="s">
        <v>12</v>
      </c>
      <c r="J255" s="73" t="s">
        <v>233</v>
      </c>
    </row>
    <row r="256" spans="1:10" ht="24" customHeight="1" x14ac:dyDescent="0.25">
      <c r="A256" s="144" t="s">
        <v>234</v>
      </c>
      <c r="B256" s="126" t="s">
        <v>125</v>
      </c>
      <c r="C256" s="125" t="s">
        <v>126</v>
      </c>
      <c r="D256" s="125" t="s">
        <v>127</v>
      </c>
      <c r="E256" s="186" t="s">
        <v>305</v>
      </c>
      <c r="F256" s="186"/>
      <c r="G256" s="127" t="s">
        <v>51</v>
      </c>
      <c r="H256" s="128">
        <v>1</v>
      </c>
      <c r="I256" s="129">
        <v>210.93</v>
      </c>
      <c r="J256" s="145">
        <v>210.93</v>
      </c>
    </row>
    <row r="257" spans="1:10" ht="24" customHeight="1" x14ac:dyDescent="0.25">
      <c r="A257" s="146" t="s">
        <v>236</v>
      </c>
      <c r="B257" s="131" t="s">
        <v>306</v>
      </c>
      <c r="C257" s="130" t="s">
        <v>19</v>
      </c>
      <c r="D257" s="130" t="s">
        <v>307</v>
      </c>
      <c r="E257" s="187" t="s">
        <v>235</v>
      </c>
      <c r="F257" s="187"/>
      <c r="G257" s="132" t="s">
        <v>21</v>
      </c>
      <c r="H257" s="133">
        <v>0.3453</v>
      </c>
      <c r="I257" s="134">
        <v>14.6</v>
      </c>
      <c r="J257" s="147">
        <v>5.04</v>
      </c>
    </row>
    <row r="258" spans="1:10" ht="24" customHeight="1" x14ac:dyDescent="0.25">
      <c r="A258" s="146" t="s">
        <v>236</v>
      </c>
      <c r="B258" s="131" t="s">
        <v>269</v>
      </c>
      <c r="C258" s="130" t="s">
        <v>19</v>
      </c>
      <c r="D258" s="130" t="s">
        <v>270</v>
      </c>
      <c r="E258" s="187" t="s">
        <v>235</v>
      </c>
      <c r="F258" s="187"/>
      <c r="G258" s="132" t="s">
        <v>21</v>
      </c>
      <c r="H258" s="133">
        <v>0.82879999999999998</v>
      </c>
      <c r="I258" s="134">
        <v>19.100000000000001</v>
      </c>
      <c r="J258" s="147">
        <v>15.83</v>
      </c>
    </row>
    <row r="259" spans="1:10" ht="24" customHeight="1" x14ac:dyDescent="0.25">
      <c r="A259" s="148" t="s">
        <v>239</v>
      </c>
      <c r="B259" s="136" t="s">
        <v>421</v>
      </c>
      <c r="C259" s="135" t="s">
        <v>126</v>
      </c>
      <c r="D259" s="135" t="s">
        <v>127</v>
      </c>
      <c r="E259" s="184" t="s">
        <v>242</v>
      </c>
      <c r="F259" s="184"/>
      <c r="G259" s="137" t="s">
        <v>51</v>
      </c>
      <c r="H259" s="138">
        <v>1</v>
      </c>
      <c r="I259" s="139">
        <v>190.06</v>
      </c>
      <c r="J259" s="149">
        <v>190.06</v>
      </c>
    </row>
    <row r="260" spans="1:10" ht="30" customHeight="1" thickBot="1" x14ac:dyDescent="0.3">
      <c r="A260" s="150"/>
      <c r="B260" s="90"/>
      <c r="C260" s="90"/>
      <c r="D260" s="90"/>
      <c r="E260" s="90"/>
      <c r="F260" s="90"/>
      <c r="G260" s="90"/>
      <c r="H260" s="151"/>
      <c r="I260" s="90"/>
      <c r="J260" s="152"/>
    </row>
    <row r="261" spans="1:10" ht="0.9" customHeight="1" thickTop="1" x14ac:dyDescent="0.25">
      <c r="A261" s="153"/>
      <c r="B261" s="140"/>
      <c r="C261" s="140"/>
      <c r="D261" s="140"/>
      <c r="E261" s="140"/>
      <c r="F261" s="140"/>
      <c r="G261" s="140"/>
      <c r="H261" s="140"/>
      <c r="I261" s="140"/>
      <c r="J261" s="154"/>
    </row>
    <row r="262" spans="1:10" ht="24" customHeight="1" x14ac:dyDescent="0.25">
      <c r="A262" s="142" t="s">
        <v>128</v>
      </c>
      <c r="B262" s="122"/>
      <c r="C262" s="122"/>
      <c r="D262" s="122" t="s">
        <v>129</v>
      </c>
      <c r="E262" s="122"/>
      <c r="F262" s="188"/>
      <c r="G262" s="188"/>
      <c r="H262" s="123"/>
      <c r="I262" s="122"/>
      <c r="J262" s="143">
        <v>2102.29</v>
      </c>
    </row>
    <row r="263" spans="1:10" ht="18" customHeight="1" x14ac:dyDescent="0.25">
      <c r="A263" s="72" t="s">
        <v>130</v>
      </c>
      <c r="B263" s="35" t="s">
        <v>7</v>
      </c>
      <c r="C263" s="34" t="s">
        <v>8</v>
      </c>
      <c r="D263" s="34" t="s">
        <v>9</v>
      </c>
      <c r="E263" s="185" t="s">
        <v>232</v>
      </c>
      <c r="F263" s="185"/>
      <c r="G263" s="124" t="s">
        <v>10</v>
      </c>
      <c r="H263" s="35" t="s">
        <v>11</v>
      </c>
      <c r="I263" s="35" t="s">
        <v>12</v>
      </c>
      <c r="J263" s="73" t="s">
        <v>233</v>
      </c>
    </row>
    <row r="264" spans="1:10" ht="60" customHeight="1" x14ac:dyDescent="0.25">
      <c r="A264" s="144" t="s">
        <v>234</v>
      </c>
      <c r="B264" s="126" t="s">
        <v>131</v>
      </c>
      <c r="C264" s="125" t="s">
        <v>66</v>
      </c>
      <c r="D264" s="125" t="s">
        <v>132</v>
      </c>
      <c r="E264" s="186" t="s">
        <v>194</v>
      </c>
      <c r="F264" s="186"/>
      <c r="G264" s="127" t="s">
        <v>30</v>
      </c>
      <c r="H264" s="128">
        <v>1</v>
      </c>
      <c r="I264" s="129">
        <v>284.49</v>
      </c>
      <c r="J264" s="145">
        <v>284.49</v>
      </c>
    </row>
    <row r="265" spans="1:10" ht="24" customHeight="1" x14ac:dyDescent="0.25">
      <c r="A265" s="146" t="s">
        <v>236</v>
      </c>
      <c r="B265" s="131" t="s">
        <v>422</v>
      </c>
      <c r="C265" s="130" t="s">
        <v>66</v>
      </c>
      <c r="D265" s="130" t="s">
        <v>423</v>
      </c>
      <c r="E265" s="187" t="s">
        <v>194</v>
      </c>
      <c r="F265" s="187"/>
      <c r="G265" s="132" t="s">
        <v>30</v>
      </c>
      <c r="H265" s="133">
        <v>1</v>
      </c>
      <c r="I265" s="134">
        <v>42.42</v>
      </c>
      <c r="J265" s="147">
        <v>42.42</v>
      </c>
    </row>
    <row r="266" spans="1:10" ht="60" customHeight="1" x14ac:dyDescent="0.25">
      <c r="A266" s="148" t="s">
        <v>239</v>
      </c>
      <c r="B266" s="136" t="s">
        <v>424</v>
      </c>
      <c r="C266" s="135" t="s">
        <v>66</v>
      </c>
      <c r="D266" s="135" t="s">
        <v>425</v>
      </c>
      <c r="E266" s="184" t="s">
        <v>426</v>
      </c>
      <c r="F266" s="184"/>
      <c r="G266" s="137" t="s">
        <v>30</v>
      </c>
      <c r="H266" s="138">
        <v>1</v>
      </c>
      <c r="I266" s="139">
        <v>242.07</v>
      </c>
      <c r="J266" s="149">
        <v>242.07</v>
      </c>
    </row>
    <row r="267" spans="1:10" ht="30" customHeight="1" thickBot="1" x14ac:dyDescent="0.3">
      <c r="A267" s="150"/>
      <c r="B267" s="90"/>
      <c r="C267" s="90"/>
      <c r="D267" s="90"/>
      <c r="E267" s="90"/>
      <c r="F267" s="90"/>
      <c r="G267" s="90"/>
      <c r="H267" s="151"/>
      <c r="I267" s="90"/>
      <c r="J267" s="152"/>
    </row>
    <row r="268" spans="1:10" ht="0.9" customHeight="1" thickTop="1" x14ac:dyDescent="0.25">
      <c r="A268" s="153"/>
      <c r="B268" s="140"/>
      <c r="C268" s="140"/>
      <c r="D268" s="140"/>
      <c r="E268" s="140"/>
      <c r="F268" s="140"/>
      <c r="G268" s="140"/>
      <c r="H268" s="140"/>
      <c r="I268" s="140"/>
      <c r="J268" s="154"/>
    </row>
    <row r="269" spans="1:10" ht="18" customHeight="1" x14ac:dyDescent="0.25">
      <c r="A269" s="72" t="s">
        <v>133</v>
      </c>
      <c r="B269" s="35" t="s">
        <v>7</v>
      </c>
      <c r="C269" s="34" t="s">
        <v>8</v>
      </c>
      <c r="D269" s="34" t="s">
        <v>9</v>
      </c>
      <c r="E269" s="185" t="s">
        <v>232</v>
      </c>
      <c r="F269" s="185"/>
      <c r="G269" s="124" t="s">
        <v>10</v>
      </c>
      <c r="H269" s="35" t="s">
        <v>11</v>
      </c>
      <c r="I269" s="35" t="s">
        <v>12</v>
      </c>
      <c r="J269" s="73" t="s">
        <v>233</v>
      </c>
    </row>
    <row r="270" spans="1:10" ht="60" customHeight="1" x14ac:dyDescent="0.25">
      <c r="A270" s="144" t="s">
        <v>234</v>
      </c>
      <c r="B270" s="126" t="s">
        <v>134</v>
      </c>
      <c r="C270" s="125" t="s">
        <v>19</v>
      </c>
      <c r="D270" s="125" t="s">
        <v>135</v>
      </c>
      <c r="E270" s="186" t="s">
        <v>427</v>
      </c>
      <c r="F270" s="186"/>
      <c r="G270" s="127" t="s">
        <v>37</v>
      </c>
      <c r="H270" s="128">
        <v>1</v>
      </c>
      <c r="I270" s="129">
        <v>602.46</v>
      </c>
      <c r="J270" s="145">
        <v>602.46</v>
      </c>
    </row>
    <row r="271" spans="1:10" ht="36" customHeight="1" x14ac:dyDescent="0.25">
      <c r="A271" s="146" t="s">
        <v>236</v>
      </c>
      <c r="B271" s="131" t="s">
        <v>428</v>
      </c>
      <c r="C271" s="130" t="s">
        <v>19</v>
      </c>
      <c r="D271" s="130" t="s">
        <v>429</v>
      </c>
      <c r="E271" s="187" t="s">
        <v>427</v>
      </c>
      <c r="F271" s="187"/>
      <c r="G271" s="132" t="s">
        <v>37</v>
      </c>
      <c r="H271" s="133">
        <v>1</v>
      </c>
      <c r="I271" s="134">
        <v>89.76</v>
      </c>
      <c r="J271" s="147">
        <v>89.76</v>
      </c>
    </row>
    <row r="272" spans="1:10" ht="36" customHeight="1" x14ac:dyDescent="0.25">
      <c r="A272" s="146" t="s">
        <v>236</v>
      </c>
      <c r="B272" s="131" t="s">
        <v>430</v>
      </c>
      <c r="C272" s="130" t="s">
        <v>19</v>
      </c>
      <c r="D272" s="130" t="s">
        <v>431</v>
      </c>
      <c r="E272" s="187" t="s">
        <v>427</v>
      </c>
      <c r="F272" s="187"/>
      <c r="G272" s="132" t="s">
        <v>51</v>
      </c>
      <c r="H272" s="133">
        <v>9.8000000000000007</v>
      </c>
      <c r="I272" s="134">
        <v>5.73</v>
      </c>
      <c r="J272" s="147">
        <v>56.15</v>
      </c>
    </row>
    <row r="273" spans="1:10" ht="36" customHeight="1" x14ac:dyDescent="0.25">
      <c r="A273" s="146" t="s">
        <v>236</v>
      </c>
      <c r="B273" s="131" t="s">
        <v>432</v>
      </c>
      <c r="C273" s="130" t="s">
        <v>19</v>
      </c>
      <c r="D273" s="130" t="s">
        <v>433</v>
      </c>
      <c r="E273" s="187" t="s">
        <v>427</v>
      </c>
      <c r="F273" s="187"/>
      <c r="G273" s="132" t="s">
        <v>37</v>
      </c>
      <c r="H273" s="133">
        <v>1</v>
      </c>
      <c r="I273" s="134">
        <v>242.5</v>
      </c>
      <c r="J273" s="147">
        <v>242.5</v>
      </c>
    </row>
    <row r="274" spans="1:10" ht="36" customHeight="1" x14ac:dyDescent="0.25">
      <c r="A274" s="146" t="s">
        <v>236</v>
      </c>
      <c r="B274" s="131" t="s">
        <v>434</v>
      </c>
      <c r="C274" s="130" t="s">
        <v>19</v>
      </c>
      <c r="D274" s="130" t="s">
        <v>435</v>
      </c>
      <c r="E274" s="187" t="s">
        <v>427</v>
      </c>
      <c r="F274" s="187"/>
      <c r="G274" s="132" t="s">
        <v>37</v>
      </c>
      <c r="H274" s="133">
        <v>1</v>
      </c>
      <c r="I274" s="134">
        <v>214.05</v>
      </c>
      <c r="J274" s="147">
        <v>214.05</v>
      </c>
    </row>
    <row r="275" spans="1:10" ht="30" customHeight="1" thickBot="1" x14ac:dyDescent="0.3">
      <c r="A275" s="150"/>
      <c r="B275" s="90"/>
      <c r="C275" s="90"/>
      <c r="D275" s="90"/>
      <c r="E275" s="90"/>
      <c r="F275" s="90"/>
      <c r="G275" s="90"/>
      <c r="H275" s="151"/>
      <c r="I275" s="90"/>
      <c r="J275" s="152"/>
    </row>
    <row r="276" spans="1:10" ht="0.9" customHeight="1" thickTop="1" x14ac:dyDescent="0.25">
      <c r="A276" s="153"/>
      <c r="B276" s="140"/>
      <c r="C276" s="140"/>
      <c r="D276" s="140"/>
      <c r="E276" s="140"/>
      <c r="F276" s="140"/>
      <c r="G276" s="140"/>
      <c r="H276" s="140"/>
      <c r="I276" s="140"/>
      <c r="J276" s="154"/>
    </row>
    <row r="277" spans="1:10" ht="24" customHeight="1" x14ac:dyDescent="0.25">
      <c r="A277" s="142" t="s">
        <v>136</v>
      </c>
      <c r="B277" s="122"/>
      <c r="C277" s="122"/>
      <c r="D277" s="122" t="s">
        <v>137</v>
      </c>
      <c r="E277" s="122"/>
      <c r="F277" s="188"/>
      <c r="G277" s="188"/>
      <c r="H277" s="123"/>
      <c r="I277" s="122"/>
      <c r="J277" s="143">
        <v>37070.25</v>
      </c>
    </row>
    <row r="278" spans="1:10" ht="18" customHeight="1" x14ac:dyDescent="0.25">
      <c r="A278" s="72" t="s">
        <v>138</v>
      </c>
      <c r="B278" s="35" t="s">
        <v>7</v>
      </c>
      <c r="C278" s="34" t="s">
        <v>8</v>
      </c>
      <c r="D278" s="34" t="s">
        <v>9</v>
      </c>
      <c r="E278" s="185" t="s">
        <v>232</v>
      </c>
      <c r="F278" s="185"/>
      <c r="G278" s="124" t="s">
        <v>10</v>
      </c>
      <c r="H278" s="35" t="s">
        <v>11</v>
      </c>
      <c r="I278" s="35" t="s">
        <v>12</v>
      </c>
      <c r="J278" s="73" t="s">
        <v>233</v>
      </c>
    </row>
    <row r="279" spans="1:10" ht="24" customHeight="1" x14ac:dyDescent="0.25">
      <c r="A279" s="144" t="s">
        <v>234</v>
      </c>
      <c r="B279" s="126" t="s">
        <v>139</v>
      </c>
      <c r="C279" s="125" t="s">
        <v>19</v>
      </c>
      <c r="D279" s="125" t="s">
        <v>140</v>
      </c>
      <c r="E279" s="186" t="s">
        <v>235</v>
      </c>
      <c r="F279" s="186"/>
      <c r="G279" s="127" t="s">
        <v>21</v>
      </c>
      <c r="H279" s="128">
        <v>1</v>
      </c>
      <c r="I279" s="129">
        <v>19.07</v>
      </c>
      <c r="J279" s="145">
        <v>19.07</v>
      </c>
    </row>
    <row r="280" spans="1:10" ht="24" customHeight="1" x14ac:dyDescent="0.25">
      <c r="A280" s="146" t="s">
        <v>236</v>
      </c>
      <c r="B280" s="131" t="s">
        <v>436</v>
      </c>
      <c r="C280" s="130" t="s">
        <v>19</v>
      </c>
      <c r="D280" s="130" t="s">
        <v>437</v>
      </c>
      <c r="E280" s="187" t="s">
        <v>235</v>
      </c>
      <c r="F280" s="187"/>
      <c r="G280" s="132" t="s">
        <v>21</v>
      </c>
      <c r="H280" s="133">
        <v>1</v>
      </c>
      <c r="I280" s="134">
        <v>0.15</v>
      </c>
      <c r="J280" s="147">
        <v>0.15</v>
      </c>
    </row>
    <row r="281" spans="1:10" ht="24" customHeight="1" x14ac:dyDescent="0.25">
      <c r="A281" s="148" t="s">
        <v>239</v>
      </c>
      <c r="B281" s="136" t="s">
        <v>438</v>
      </c>
      <c r="C281" s="135" t="s">
        <v>19</v>
      </c>
      <c r="D281" s="135" t="s">
        <v>439</v>
      </c>
      <c r="E281" s="184" t="s">
        <v>245</v>
      </c>
      <c r="F281" s="184"/>
      <c r="G281" s="137" t="s">
        <v>21</v>
      </c>
      <c r="H281" s="138">
        <v>1</v>
      </c>
      <c r="I281" s="139">
        <v>1.03</v>
      </c>
      <c r="J281" s="149">
        <v>1.03</v>
      </c>
    </row>
    <row r="282" spans="1:10" ht="24" customHeight="1" x14ac:dyDescent="0.25">
      <c r="A282" s="148" t="s">
        <v>239</v>
      </c>
      <c r="B282" s="136" t="s">
        <v>440</v>
      </c>
      <c r="C282" s="135" t="s">
        <v>19</v>
      </c>
      <c r="D282" s="135" t="s">
        <v>441</v>
      </c>
      <c r="E282" s="184" t="s">
        <v>242</v>
      </c>
      <c r="F282" s="184"/>
      <c r="G282" s="137" t="s">
        <v>21</v>
      </c>
      <c r="H282" s="138">
        <v>1</v>
      </c>
      <c r="I282" s="139">
        <v>0.38</v>
      </c>
      <c r="J282" s="149">
        <v>0.38</v>
      </c>
    </row>
    <row r="283" spans="1:10" ht="24" customHeight="1" x14ac:dyDescent="0.25">
      <c r="A283" s="148" t="s">
        <v>239</v>
      </c>
      <c r="B283" s="136" t="s">
        <v>442</v>
      </c>
      <c r="C283" s="135" t="s">
        <v>19</v>
      </c>
      <c r="D283" s="135" t="s">
        <v>443</v>
      </c>
      <c r="E283" s="184" t="s">
        <v>242</v>
      </c>
      <c r="F283" s="184"/>
      <c r="G283" s="137" t="s">
        <v>21</v>
      </c>
      <c r="H283" s="138">
        <v>1</v>
      </c>
      <c r="I283" s="139">
        <v>1.05</v>
      </c>
      <c r="J283" s="149">
        <v>1.05</v>
      </c>
    </row>
    <row r="284" spans="1:10" ht="24" customHeight="1" x14ac:dyDescent="0.25">
      <c r="A284" s="148" t="s">
        <v>239</v>
      </c>
      <c r="B284" s="136" t="s">
        <v>243</v>
      </c>
      <c r="C284" s="135" t="s">
        <v>19</v>
      </c>
      <c r="D284" s="135" t="s">
        <v>244</v>
      </c>
      <c r="E284" s="184" t="s">
        <v>245</v>
      </c>
      <c r="F284" s="184"/>
      <c r="G284" s="137" t="s">
        <v>21</v>
      </c>
      <c r="H284" s="138">
        <v>1</v>
      </c>
      <c r="I284" s="139">
        <v>0.55000000000000004</v>
      </c>
      <c r="J284" s="149">
        <v>0.55000000000000004</v>
      </c>
    </row>
    <row r="285" spans="1:10" ht="24" customHeight="1" x14ac:dyDescent="0.25">
      <c r="A285" s="148" t="s">
        <v>239</v>
      </c>
      <c r="B285" s="136" t="s">
        <v>444</v>
      </c>
      <c r="C285" s="135" t="s">
        <v>19</v>
      </c>
      <c r="D285" s="135" t="s">
        <v>445</v>
      </c>
      <c r="E285" s="184" t="s">
        <v>250</v>
      </c>
      <c r="F285" s="184"/>
      <c r="G285" s="137" t="s">
        <v>21</v>
      </c>
      <c r="H285" s="138">
        <v>1</v>
      </c>
      <c r="I285" s="139">
        <v>15.06</v>
      </c>
      <c r="J285" s="149">
        <v>15.06</v>
      </c>
    </row>
    <row r="286" spans="1:10" ht="24" customHeight="1" x14ac:dyDescent="0.25">
      <c r="A286" s="148" t="s">
        <v>239</v>
      </c>
      <c r="B286" s="136" t="s">
        <v>251</v>
      </c>
      <c r="C286" s="135" t="s">
        <v>19</v>
      </c>
      <c r="D286" s="135" t="s">
        <v>252</v>
      </c>
      <c r="E286" s="184" t="s">
        <v>253</v>
      </c>
      <c r="F286" s="184"/>
      <c r="G286" s="137" t="s">
        <v>21</v>
      </c>
      <c r="H286" s="138">
        <v>1</v>
      </c>
      <c r="I286" s="139">
        <v>0.06</v>
      </c>
      <c r="J286" s="149">
        <v>0.06</v>
      </c>
    </row>
    <row r="287" spans="1:10" ht="24" customHeight="1" x14ac:dyDescent="0.25">
      <c r="A287" s="148" t="s">
        <v>239</v>
      </c>
      <c r="B287" s="136" t="s">
        <v>446</v>
      </c>
      <c r="C287" s="135" t="s">
        <v>19</v>
      </c>
      <c r="D287" s="135" t="s">
        <v>447</v>
      </c>
      <c r="E287" s="184" t="s">
        <v>426</v>
      </c>
      <c r="F287" s="184"/>
      <c r="G287" s="137" t="s">
        <v>21</v>
      </c>
      <c r="H287" s="138">
        <v>1</v>
      </c>
      <c r="I287" s="139">
        <v>0.79</v>
      </c>
      <c r="J287" s="149">
        <v>0.79</v>
      </c>
    </row>
    <row r="288" spans="1:10" ht="30" customHeight="1" thickBot="1" x14ac:dyDescent="0.3">
      <c r="A288" s="150"/>
      <c r="B288" s="90"/>
      <c r="C288" s="90"/>
      <c r="D288" s="90"/>
      <c r="E288" s="90"/>
      <c r="F288" s="90"/>
      <c r="G288" s="90"/>
      <c r="H288" s="151"/>
      <c r="I288" s="90"/>
      <c r="J288" s="152"/>
    </row>
    <row r="289" spans="1:10" ht="0.9" customHeight="1" thickTop="1" x14ac:dyDescent="0.25">
      <c r="A289" s="153"/>
      <c r="B289" s="140"/>
      <c r="C289" s="140"/>
      <c r="D289" s="140"/>
      <c r="E289" s="140"/>
      <c r="F289" s="140"/>
      <c r="G289" s="140"/>
      <c r="H289" s="140"/>
      <c r="I289" s="140"/>
      <c r="J289" s="154"/>
    </row>
    <row r="290" spans="1:10" ht="18" customHeight="1" x14ac:dyDescent="0.25">
      <c r="A290" s="72" t="s">
        <v>141</v>
      </c>
      <c r="B290" s="35" t="s">
        <v>7</v>
      </c>
      <c r="C290" s="34" t="s">
        <v>8</v>
      </c>
      <c r="D290" s="34" t="s">
        <v>9</v>
      </c>
      <c r="E290" s="185" t="s">
        <v>232</v>
      </c>
      <c r="F290" s="185"/>
      <c r="G290" s="124" t="s">
        <v>10</v>
      </c>
      <c r="H290" s="35" t="s">
        <v>11</v>
      </c>
      <c r="I290" s="35" t="s">
        <v>12</v>
      </c>
      <c r="J290" s="73" t="s">
        <v>233</v>
      </c>
    </row>
    <row r="291" spans="1:10" ht="24" customHeight="1" x14ac:dyDescent="0.25">
      <c r="A291" s="144" t="s">
        <v>234</v>
      </c>
      <c r="B291" s="126" t="s">
        <v>142</v>
      </c>
      <c r="C291" s="125" t="s">
        <v>126</v>
      </c>
      <c r="D291" s="125" t="s">
        <v>143</v>
      </c>
      <c r="E291" s="186" t="s">
        <v>151</v>
      </c>
      <c r="F291" s="186"/>
      <c r="G291" s="127" t="s">
        <v>30</v>
      </c>
      <c r="H291" s="128">
        <v>1</v>
      </c>
      <c r="I291" s="129">
        <v>212.45</v>
      </c>
      <c r="J291" s="145">
        <v>212.45</v>
      </c>
    </row>
    <row r="292" spans="1:10" ht="24" customHeight="1" x14ac:dyDescent="0.25">
      <c r="A292" s="148" t="s">
        <v>239</v>
      </c>
      <c r="B292" s="136" t="s">
        <v>448</v>
      </c>
      <c r="C292" s="135" t="s">
        <v>151</v>
      </c>
      <c r="D292" s="135" t="s">
        <v>449</v>
      </c>
      <c r="E292" s="184" t="s">
        <v>250</v>
      </c>
      <c r="F292" s="184"/>
      <c r="G292" s="137" t="s">
        <v>21</v>
      </c>
      <c r="H292" s="138">
        <v>0.75</v>
      </c>
      <c r="I292" s="139">
        <v>15.16</v>
      </c>
      <c r="J292" s="149">
        <v>11.37</v>
      </c>
    </row>
    <row r="293" spans="1:10" ht="24" customHeight="1" x14ac:dyDescent="0.25">
      <c r="A293" s="148" t="s">
        <v>239</v>
      </c>
      <c r="B293" s="136" t="s">
        <v>450</v>
      </c>
      <c r="C293" s="135" t="s">
        <v>151</v>
      </c>
      <c r="D293" s="135" t="s">
        <v>266</v>
      </c>
      <c r="E293" s="184" t="s">
        <v>250</v>
      </c>
      <c r="F293" s="184"/>
      <c r="G293" s="137" t="s">
        <v>21</v>
      </c>
      <c r="H293" s="138">
        <v>0.75</v>
      </c>
      <c r="I293" s="139">
        <v>13.78</v>
      </c>
      <c r="J293" s="149">
        <v>10.33</v>
      </c>
    </row>
    <row r="294" spans="1:10" ht="24" customHeight="1" x14ac:dyDescent="0.25">
      <c r="A294" s="148" t="s">
        <v>239</v>
      </c>
      <c r="B294" s="136" t="s">
        <v>451</v>
      </c>
      <c r="C294" s="135" t="s">
        <v>151</v>
      </c>
      <c r="D294" s="135" t="s">
        <v>452</v>
      </c>
      <c r="E294" s="184" t="s">
        <v>276</v>
      </c>
      <c r="F294" s="184"/>
      <c r="G294" s="137" t="s">
        <v>30</v>
      </c>
      <c r="H294" s="138">
        <v>1</v>
      </c>
      <c r="I294" s="139">
        <v>119.75</v>
      </c>
      <c r="J294" s="149">
        <v>119.75</v>
      </c>
    </row>
    <row r="295" spans="1:10" ht="24" customHeight="1" x14ac:dyDescent="0.25">
      <c r="A295" s="148" t="s">
        <v>239</v>
      </c>
      <c r="B295" s="136" t="s">
        <v>453</v>
      </c>
      <c r="C295" s="135" t="s">
        <v>126</v>
      </c>
      <c r="D295" s="135" t="s">
        <v>454</v>
      </c>
      <c r="E295" s="184" t="s">
        <v>276</v>
      </c>
      <c r="F295" s="184"/>
      <c r="G295" s="137" t="s">
        <v>30</v>
      </c>
      <c r="H295" s="138">
        <v>1.05</v>
      </c>
      <c r="I295" s="139">
        <v>67.62</v>
      </c>
      <c r="J295" s="149">
        <v>71</v>
      </c>
    </row>
    <row r="296" spans="1:10" ht="30" customHeight="1" thickBot="1" x14ac:dyDescent="0.3">
      <c r="A296" s="150"/>
      <c r="B296" s="90"/>
      <c r="C296" s="90"/>
      <c r="D296" s="90"/>
      <c r="E296" s="90"/>
      <c r="F296" s="90"/>
      <c r="G296" s="90"/>
      <c r="H296" s="151"/>
      <c r="I296" s="90"/>
      <c r="J296" s="152"/>
    </row>
    <row r="297" spans="1:10" ht="0.9" customHeight="1" thickTop="1" x14ac:dyDescent="0.25">
      <c r="A297" s="153"/>
      <c r="B297" s="140"/>
      <c r="C297" s="140"/>
      <c r="D297" s="140"/>
      <c r="E297" s="140"/>
      <c r="F297" s="140"/>
      <c r="G297" s="140"/>
      <c r="H297" s="140"/>
      <c r="I297" s="140"/>
      <c r="J297" s="154"/>
    </row>
    <row r="298" spans="1:10" ht="24" customHeight="1" x14ac:dyDescent="0.25">
      <c r="A298" s="142" t="s">
        <v>144</v>
      </c>
      <c r="B298" s="122"/>
      <c r="C298" s="122"/>
      <c r="D298" s="122" t="s">
        <v>145</v>
      </c>
      <c r="E298" s="122"/>
      <c r="F298" s="188"/>
      <c r="G298" s="188"/>
      <c r="H298" s="123"/>
      <c r="I298" s="122"/>
      <c r="J298" s="143">
        <v>10987.21</v>
      </c>
    </row>
    <row r="299" spans="1:10" ht="18" customHeight="1" x14ac:dyDescent="0.25">
      <c r="A299" s="72" t="s">
        <v>146</v>
      </c>
      <c r="B299" s="35" t="s">
        <v>7</v>
      </c>
      <c r="C299" s="34" t="s">
        <v>8</v>
      </c>
      <c r="D299" s="34" t="s">
        <v>9</v>
      </c>
      <c r="E299" s="185" t="s">
        <v>232</v>
      </c>
      <c r="F299" s="185"/>
      <c r="G299" s="124" t="s">
        <v>10</v>
      </c>
      <c r="H299" s="35" t="s">
        <v>11</v>
      </c>
      <c r="I299" s="35" t="s">
        <v>12</v>
      </c>
      <c r="J299" s="73" t="s">
        <v>233</v>
      </c>
    </row>
    <row r="300" spans="1:10" ht="24" customHeight="1" x14ac:dyDescent="0.25">
      <c r="A300" s="144" t="s">
        <v>234</v>
      </c>
      <c r="B300" s="126" t="s">
        <v>147</v>
      </c>
      <c r="C300" s="125" t="s">
        <v>126</v>
      </c>
      <c r="D300" s="125" t="s">
        <v>148</v>
      </c>
      <c r="E300" s="186" t="s">
        <v>310</v>
      </c>
      <c r="F300" s="186"/>
      <c r="G300" s="127" t="s">
        <v>37</v>
      </c>
      <c r="H300" s="128">
        <v>1</v>
      </c>
      <c r="I300" s="129">
        <v>637.85</v>
      </c>
      <c r="J300" s="145">
        <v>637.85</v>
      </c>
    </row>
    <row r="301" spans="1:10" ht="24" customHeight="1" x14ac:dyDescent="0.25">
      <c r="A301" s="146" t="s">
        <v>236</v>
      </c>
      <c r="B301" s="131" t="s">
        <v>267</v>
      </c>
      <c r="C301" s="130" t="s">
        <v>19</v>
      </c>
      <c r="D301" s="130" t="s">
        <v>268</v>
      </c>
      <c r="E301" s="187" t="s">
        <v>235</v>
      </c>
      <c r="F301" s="187"/>
      <c r="G301" s="132" t="s">
        <v>21</v>
      </c>
      <c r="H301" s="133">
        <v>1.4944</v>
      </c>
      <c r="I301" s="134">
        <v>19.170000000000002</v>
      </c>
      <c r="J301" s="147">
        <v>28.64</v>
      </c>
    </row>
    <row r="302" spans="1:10" ht="24" customHeight="1" x14ac:dyDescent="0.25">
      <c r="A302" s="146" t="s">
        <v>236</v>
      </c>
      <c r="B302" s="131" t="s">
        <v>265</v>
      </c>
      <c r="C302" s="130" t="s">
        <v>19</v>
      </c>
      <c r="D302" s="130" t="s">
        <v>266</v>
      </c>
      <c r="E302" s="187" t="s">
        <v>235</v>
      </c>
      <c r="F302" s="187"/>
      <c r="G302" s="132" t="s">
        <v>21</v>
      </c>
      <c r="H302" s="133">
        <v>0.98340000000000005</v>
      </c>
      <c r="I302" s="134">
        <v>13.63</v>
      </c>
      <c r="J302" s="147">
        <v>13.4</v>
      </c>
    </row>
    <row r="303" spans="1:10" ht="24" customHeight="1" x14ac:dyDescent="0.25">
      <c r="A303" s="148" t="s">
        <v>239</v>
      </c>
      <c r="B303" s="136" t="s">
        <v>455</v>
      </c>
      <c r="C303" s="135" t="s">
        <v>19</v>
      </c>
      <c r="D303" s="135" t="s">
        <v>456</v>
      </c>
      <c r="E303" s="184" t="s">
        <v>276</v>
      </c>
      <c r="F303" s="184"/>
      <c r="G303" s="137" t="s">
        <v>290</v>
      </c>
      <c r="H303" s="138">
        <v>0.52280000000000004</v>
      </c>
      <c r="I303" s="139">
        <v>30.52</v>
      </c>
      <c r="J303" s="149">
        <v>15.95</v>
      </c>
    </row>
    <row r="304" spans="1:10" ht="36" customHeight="1" x14ac:dyDescent="0.25">
      <c r="A304" s="148" t="s">
        <v>239</v>
      </c>
      <c r="B304" s="136" t="s">
        <v>457</v>
      </c>
      <c r="C304" s="135" t="s">
        <v>19</v>
      </c>
      <c r="D304" s="135" t="s">
        <v>458</v>
      </c>
      <c r="E304" s="184" t="s">
        <v>276</v>
      </c>
      <c r="F304" s="184"/>
      <c r="G304" s="137" t="s">
        <v>37</v>
      </c>
      <c r="H304" s="138">
        <v>6</v>
      </c>
      <c r="I304" s="139">
        <v>0.36</v>
      </c>
      <c r="J304" s="149">
        <v>2.16</v>
      </c>
    </row>
    <row r="305" spans="1:10" ht="36" customHeight="1" x14ac:dyDescent="0.25">
      <c r="A305" s="148" t="s">
        <v>239</v>
      </c>
      <c r="B305" s="136" t="s">
        <v>459</v>
      </c>
      <c r="C305" s="135" t="s">
        <v>19</v>
      </c>
      <c r="D305" s="135" t="s">
        <v>460</v>
      </c>
      <c r="E305" s="184" t="s">
        <v>276</v>
      </c>
      <c r="F305" s="184"/>
      <c r="G305" s="137" t="s">
        <v>30</v>
      </c>
      <c r="H305" s="138">
        <v>1.0049999999999999</v>
      </c>
      <c r="I305" s="139">
        <v>543.39</v>
      </c>
      <c r="J305" s="149">
        <v>546.1</v>
      </c>
    </row>
    <row r="306" spans="1:10" ht="24" customHeight="1" x14ac:dyDescent="0.25">
      <c r="A306" s="148" t="s">
        <v>239</v>
      </c>
      <c r="B306" s="136" t="s">
        <v>461</v>
      </c>
      <c r="C306" s="135" t="s">
        <v>19</v>
      </c>
      <c r="D306" s="135" t="s">
        <v>462</v>
      </c>
      <c r="E306" s="184" t="s">
        <v>276</v>
      </c>
      <c r="F306" s="184"/>
      <c r="G306" s="137" t="s">
        <v>290</v>
      </c>
      <c r="H306" s="138">
        <v>2.1100000000000001E-2</v>
      </c>
      <c r="I306" s="139">
        <v>56.89</v>
      </c>
      <c r="J306" s="149">
        <v>1.2</v>
      </c>
    </row>
    <row r="307" spans="1:10" ht="24" customHeight="1" x14ac:dyDescent="0.25">
      <c r="A307" s="148" t="s">
        <v>239</v>
      </c>
      <c r="B307" s="136" t="s">
        <v>463</v>
      </c>
      <c r="C307" s="135" t="s">
        <v>19</v>
      </c>
      <c r="D307" s="135" t="s">
        <v>464</v>
      </c>
      <c r="E307" s="184" t="s">
        <v>276</v>
      </c>
      <c r="F307" s="184"/>
      <c r="G307" s="137" t="s">
        <v>37</v>
      </c>
      <c r="H307" s="138">
        <v>2</v>
      </c>
      <c r="I307" s="139">
        <v>15.2</v>
      </c>
      <c r="J307" s="149">
        <v>30.4</v>
      </c>
    </row>
    <row r="308" spans="1:10" ht="30" customHeight="1" thickBot="1" x14ac:dyDescent="0.3">
      <c r="A308" s="150"/>
      <c r="B308" s="90"/>
      <c r="C308" s="90"/>
      <c r="D308" s="90"/>
      <c r="E308" s="90"/>
      <c r="F308" s="90"/>
      <c r="G308" s="90"/>
      <c r="H308" s="151"/>
      <c r="I308" s="90"/>
      <c r="J308" s="152"/>
    </row>
    <row r="309" spans="1:10" ht="0.9" customHeight="1" thickTop="1" x14ac:dyDescent="0.25">
      <c r="A309" s="153"/>
      <c r="B309" s="140"/>
      <c r="C309" s="140"/>
      <c r="D309" s="140"/>
      <c r="E309" s="140"/>
      <c r="F309" s="140"/>
      <c r="G309" s="140"/>
      <c r="H309" s="140"/>
      <c r="I309" s="140"/>
      <c r="J309" s="154"/>
    </row>
    <row r="310" spans="1:10" ht="18" customHeight="1" x14ac:dyDescent="0.25">
      <c r="A310" s="72" t="s">
        <v>149</v>
      </c>
      <c r="B310" s="35" t="s">
        <v>7</v>
      </c>
      <c r="C310" s="34" t="s">
        <v>8</v>
      </c>
      <c r="D310" s="34" t="s">
        <v>9</v>
      </c>
      <c r="E310" s="185" t="s">
        <v>232</v>
      </c>
      <c r="F310" s="185"/>
      <c r="G310" s="124" t="s">
        <v>10</v>
      </c>
      <c r="H310" s="35" t="s">
        <v>11</v>
      </c>
      <c r="I310" s="35" t="s">
        <v>12</v>
      </c>
      <c r="J310" s="73" t="s">
        <v>233</v>
      </c>
    </row>
    <row r="311" spans="1:10" ht="24" customHeight="1" x14ac:dyDescent="0.25">
      <c r="A311" s="144" t="s">
        <v>234</v>
      </c>
      <c r="B311" s="126" t="s">
        <v>150</v>
      </c>
      <c r="C311" s="125" t="s">
        <v>151</v>
      </c>
      <c r="D311" s="125" t="s">
        <v>152</v>
      </c>
      <c r="E311" s="186" t="s">
        <v>194</v>
      </c>
      <c r="F311" s="186"/>
      <c r="G311" s="127" t="s">
        <v>37</v>
      </c>
      <c r="H311" s="128">
        <v>1</v>
      </c>
      <c r="I311" s="129">
        <v>48.24</v>
      </c>
      <c r="J311" s="145">
        <v>48.24</v>
      </c>
    </row>
    <row r="312" spans="1:10" ht="24" customHeight="1" x14ac:dyDescent="0.25">
      <c r="A312" s="146" t="s">
        <v>236</v>
      </c>
      <c r="B312" s="131" t="s">
        <v>465</v>
      </c>
      <c r="C312" s="130" t="s">
        <v>151</v>
      </c>
      <c r="D312" s="130" t="s">
        <v>466</v>
      </c>
      <c r="E312" s="187" t="s">
        <v>194</v>
      </c>
      <c r="F312" s="187"/>
      <c r="G312" s="132" t="s">
        <v>37</v>
      </c>
      <c r="H312" s="133">
        <v>3</v>
      </c>
      <c r="I312" s="134">
        <v>7.22</v>
      </c>
      <c r="J312" s="147">
        <v>21.66</v>
      </c>
    </row>
    <row r="313" spans="1:10" ht="24" customHeight="1" x14ac:dyDescent="0.25">
      <c r="A313" s="146" t="s">
        <v>236</v>
      </c>
      <c r="B313" s="131" t="s">
        <v>467</v>
      </c>
      <c r="C313" s="130" t="s">
        <v>151</v>
      </c>
      <c r="D313" s="130" t="s">
        <v>468</v>
      </c>
      <c r="E313" s="187" t="s">
        <v>194</v>
      </c>
      <c r="F313" s="187"/>
      <c r="G313" s="132" t="s">
        <v>51</v>
      </c>
      <c r="H313" s="133">
        <v>3</v>
      </c>
      <c r="I313" s="134">
        <v>8.86</v>
      </c>
      <c r="J313" s="147">
        <v>26.58</v>
      </c>
    </row>
    <row r="314" spans="1:10" ht="30" customHeight="1" thickBot="1" x14ac:dyDescent="0.3">
      <c r="A314" s="150"/>
      <c r="B314" s="90"/>
      <c r="C314" s="90"/>
      <c r="D314" s="90"/>
      <c r="E314" s="90"/>
      <c r="F314" s="90"/>
      <c r="G314" s="90"/>
      <c r="H314" s="151"/>
      <c r="I314" s="90"/>
      <c r="J314" s="152"/>
    </row>
    <row r="315" spans="1:10" ht="0.9" customHeight="1" thickTop="1" x14ac:dyDescent="0.25">
      <c r="A315" s="153"/>
      <c r="B315" s="140"/>
      <c r="C315" s="140"/>
      <c r="D315" s="140"/>
      <c r="E315" s="140"/>
      <c r="F315" s="140"/>
      <c r="G315" s="140"/>
      <c r="H315" s="140"/>
      <c r="I315" s="140"/>
      <c r="J315" s="154"/>
    </row>
    <row r="316" spans="1:10" ht="18" customHeight="1" x14ac:dyDescent="0.25">
      <c r="A316" s="72" t="s">
        <v>153</v>
      </c>
      <c r="B316" s="35" t="s">
        <v>7</v>
      </c>
      <c r="C316" s="34" t="s">
        <v>8</v>
      </c>
      <c r="D316" s="34" t="s">
        <v>9</v>
      </c>
      <c r="E316" s="185" t="s">
        <v>232</v>
      </c>
      <c r="F316" s="185"/>
      <c r="G316" s="124" t="s">
        <v>10</v>
      </c>
      <c r="H316" s="35" t="s">
        <v>11</v>
      </c>
      <c r="I316" s="35" t="s">
        <v>12</v>
      </c>
      <c r="J316" s="73" t="s">
        <v>233</v>
      </c>
    </row>
    <row r="317" spans="1:10" ht="24" customHeight="1" x14ac:dyDescent="0.25">
      <c r="A317" s="144" t="s">
        <v>234</v>
      </c>
      <c r="B317" s="126" t="s">
        <v>154</v>
      </c>
      <c r="C317" s="125" t="s">
        <v>151</v>
      </c>
      <c r="D317" s="125" t="s">
        <v>155</v>
      </c>
      <c r="E317" s="186" t="s">
        <v>194</v>
      </c>
      <c r="F317" s="186"/>
      <c r="G317" s="127" t="s">
        <v>156</v>
      </c>
      <c r="H317" s="128">
        <v>1</v>
      </c>
      <c r="I317" s="129">
        <v>407.26</v>
      </c>
      <c r="J317" s="145">
        <v>407.26</v>
      </c>
    </row>
    <row r="318" spans="1:10" ht="24" customHeight="1" x14ac:dyDescent="0.25">
      <c r="A318" s="146" t="s">
        <v>236</v>
      </c>
      <c r="B318" s="131" t="s">
        <v>469</v>
      </c>
      <c r="C318" s="130" t="s">
        <v>151</v>
      </c>
      <c r="D318" s="130" t="s">
        <v>270</v>
      </c>
      <c r="E318" s="187" t="s">
        <v>194</v>
      </c>
      <c r="F318" s="187"/>
      <c r="G318" s="132" t="s">
        <v>21</v>
      </c>
      <c r="H318" s="133">
        <v>9</v>
      </c>
      <c r="I318" s="134">
        <v>19.100000000000001</v>
      </c>
      <c r="J318" s="147">
        <v>171.9</v>
      </c>
    </row>
    <row r="319" spans="1:10" ht="24" customHeight="1" x14ac:dyDescent="0.25">
      <c r="A319" s="146" t="s">
        <v>236</v>
      </c>
      <c r="B319" s="131" t="s">
        <v>470</v>
      </c>
      <c r="C319" s="130" t="s">
        <v>151</v>
      </c>
      <c r="D319" s="130" t="s">
        <v>471</v>
      </c>
      <c r="E319" s="187" t="s">
        <v>194</v>
      </c>
      <c r="F319" s="187"/>
      <c r="G319" s="132" t="s">
        <v>21</v>
      </c>
      <c r="H319" s="133">
        <v>9</v>
      </c>
      <c r="I319" s="134">
        <v>16.45</v>
      </c>
      <c r="J319" s="147">
        <v>148.05000000000001</v>
      </c>
    </row>
    <row r="320" spans="1:10" ht="24" customHeight="1" x14ac:dyDescent="0.25">
      <c r="A320" s="148" t="s">
        <v>239</v>
      </c>
      <c r="B320" s="136" t="s">
        <v>472</v>
      </c>
      <c r="C320" s="135" t="s">
        <v>151</v>
      </c>
      <c r="D320" s="135" t="s">
        <v>473</v>
      </c>
      <c r="E320" s="184" t="s">
        <v>276</v>
      </c>
      <c r="F320" s="184"/>
      <c r="G320" s="137" t="s">
        <v>37</v>
      </c>
      <c r="H320" s="138">
        <v>1</v>
      </c>
      <c r="I320" s="139">
        <v>31.43</v>
      </c>
      <c r="J320" s="149">
        <v>31.43</v>
      </c>
    </row>
    <row r="321" spans="1:10" ht="24" customHeight="1" x14ac:dyDescent="0.25">
      <c r="A321" s="148" t="s">
        <v>239</v>
      </c>
      <c r="B321" s="136" t="s">
        <v>474</v>
      </c>
      <c r="C321" s="135" t="s">
        <v>151</v>
      </c>
      <c r="D321" s="135" t="s">
        <v>475</v>
      </c>
      <c r="E321" s="184" t="s">
        <v>276</v>
      </c>
      <c r="F321" s="184"/>
      <c r="G321" s="137" t="s">
        <v>51</v>
      </c>
      <c r="H321" s="138">
        <v>3</v>
      </c>
      <c r="I321" s="139">
        <v>2.85</v>
      </c>
      <c r="J321" s="149">
        <v>8.5500000000000007</v>
      </c>
    </row>
    <row r="322" spans="1:10" ht="24" customHeight="1" x14ac:dyDescent="0.25">
      <c r="A322" s="148" t="s">
        <v>239</v>
      </c>
      <c r="B322" s="136" t="s">
        <v>476</v>
      </c>
      <c r="C322" s="135" t="s">
        <v>151</v>
      </c>
      <c r="D322" s="135" t="s">
        <v>477</v>
      </c>
      <c r="E322" s="184" t="s">
        <v>276</v>
      </c>
      <c r="F322" s="184"/>
      <c r="G322" s="137" t="s">
        <v>51</v>
      </c>
      <c r="H322" s="138">
        <v>12</v>
      </c>
      <c r="I322" s="139">
        <v>2.09</v>
      </c>
      <c r="J322" s="149">
        <v>25.08</v>
      </c>
    </row>
    <row r="323" spans="1:10" ht="24" customHeight="1" x14ac:dyDescent="0.25">
      <c r="A323" s="148" t="s">
        <v>239</v>
      </c>
      <c r="B323" s="136" t="s">
        <v>478</v>
      </c>
      <c r="C323" s="135" t="s">
        <v>151</v>
      </c>
      <c r="D323" s="135" t="s">
        <v>479</v>
      </c>
      <c r="E323" s="184" t="s">
        <v>276</v>
      </c>
      <c r="F323" s="184"/>
      <c r="G323" s="137" t="s">
        <v>37</v>
      </c>
      <c r="H323" s="138">
        <v>4</v>
      </c>
      <c r="I323" s="139">
        <v>0.54</v>
      </c>
      <c r="J323" s="149">
        <v>2.16</v>
      </c>
    </row>
    <row r="324" spans="1:10" ht="24" customHeight="1" x14ac:dyDescent="0.25">
      <c r="A324" s="148" t="s">
        <v>239</v>
      </c>
      <c r="B324" s="136" t="s">
        <v>480</v>
      </c>
      <c r="C324" s="135" t="s">
        <v>151</v>
      </c>
      <c r="D324" s="135" t="s">
        <v>481</v>
      </c>
      <c r="E324" s="184" t="s">
        <v>276</v>
      </c>
      <c r="F324" s="184"/>
      <c r="G324" s="137" t="s">
        <v>37</v>
      </c>
      <c r="H324" s="138">
        <v>4</v>
      </c>
      <c r="I324" s="139">
        <v>0.76</v>
      </c>
      <c r="J324" s="149">
        <v>3.04</v>
      </c>
    </row>
    <row r="325" spans="1:10" ht="24" customHeight="1" x14ac:dyDescent="0.25">
      <c r="A325" s="148" t="s">
        <v>239</v>
      </c>
      <c r="B325" s="136" t="s">
        <v>482</v>
      </c>
      <c r="C325" s="135" t="s">
        <v>151</v>
      </c>
      <c r="D325" s="135" t="s">
        <v>483</v>
      </c>
      <c r="E325" s="184" t="s">
        <v>276</v>
      </c>
      <c r="F325" s="184"/>
      <c r="G325" s="137" t="s">
        <v>37</v>
      </c>
      <c r="H325" s="138">
        <v>1</v>
      </c>
      <c r="I325" s="139">
        <v>17.05</v>
      </c>
      <c r="J325" s="149">
        <v>17.05</v>
      </c>
    </row>
    <row r="326" spans="1:10" ht="30" customHeight="1" thickBot="1" x14ac:dyDescent="0.3">
      <c r="A326" s="150"/>
      <c r="B326" s="90"/>
      <c r="C326" s="90"/>
      <c r="D326" s="90"/>
      <c r="E326" s="90"/>
      <c r="F326" s="90"/>
      <c r="G326" s="90"/>
      <c r="H326" s="151"/>
      <c r="I326" s="90"/>
      <c r="J326" s="152"/>
    </row>
    <row r="327" spans="1:10" ht="0.9" customHeight="1" thickTop="1" x14ac:dyDescent="0.25">
      <c r="A327" s="153"/>
      <c r="B327" s="140"/>
      <c r="C327" s="140"/>
      <c r="D327" s="140"/>
      <c r="E327" s="140"/>
      <c r="F327" s="140"/>
      <c r="G327" s="140"/>
      <c r="H327" s="140"/>
      <c r="I327" s="140"/>
      <c r="J327" s="154"/>
    </row>
    <row r="328" spans="1:10" ht="18" customHeight="1" x14ac:dyDescent="0.25">
      <c r="A328" s="72" t="s">
        <v>157</v>
      </c>
      <c r="B328" s="35" t="s">
        <v>7</v>
      </c>
      <c r="C328" s="34" t="s">
        <v>8</v>
      </c>
      <c r="D328" s="34" t="s">
        <v>9</v>
      </c>
      <c r="E328" s="185" t="s">
        <v>232</v>
      </c>
      <c r="F328" s="185"/>
      <c r="G328" s="124" t="s">
        <v>10</v>
      </c>
      <c r="H328" s="35" t="s">
        <v>11</v>
      </c>
      <c r="I328" s="35" t="s">
        <v>12</v>
      </c>
      <c r="J328" s="73" t="s">
        <v>233</v>
      </c>
    </row>
    <row r="329" spans="1:10" ht="24" customHeight="1" x14ac:dyDescent="0.25">
      <c r="A329" s="144" t="s">
        <v>234</v>
      </c>
      <c r="B329" s="126" t="s">
        <v>158</v>
      </c>
      <c r="C329" s="125" t="s">
        <v>151</v>
      </c>
      <c r="D329" s="125" t="s">
        <v>159</v>
      </c>
      <c r="E329" s="186" t="s">
        <v>194</v>
      </c>
      <c r="F329" s="186"/>
      <c r="G329" s="127" t="s">
        <v>37</v>
      </c>
      <c r="H329" s="128">
        <v>1</v>
      </c>
      <c r="I329" s="129">
        <v>102.06</v>
      </c>
      <c r="J329" s="145">
        <v>102.06</v>
      </c>
    </row>
    <row r="330" spans="1:10" ht="24" customHeight="1" x14ac:dyDescent="0.25">
      <c r="A330" s="146" t="s">
        <v>236</v>
      </c>
      <c r="B330" s="131" t="s">
        <v>484</v>
      </c>
      <c r="C330" s="130" t="s">
        <v>151</v>
      </c>
      <c r="D330" s="130" t="s">
        <v>264</v>
      </c>
      <c r="E330" s="187" t="s">
        <v>194</v>
      </c>
      <c r="F330" s="187"/>
      <c r="G330" s="132" t="s">
        <v>21</v>
      </c>
      <c r="H330" s="133">
        <v>0.6</v>
      </c>
      <c r="I330" s="134">
        <v>18.93</v>
      </c>
      <c r="J330" s="147">
        <v>11.35</v>
      </c>
    </row>
    <row r="331" spans="1:10" ht="24" customHeight="1" x14ac:dyDescent="0.25">
      <c r="A331" s="146" t="s">
        <v>236</v>
      </c>
      <c r="B331" s="131" t="s">
        <v>485</v>
      </c>
      <c r="C331" s="130" t="s">
        <v>151</v>
      </c>
      <c r="D331" s="130" t="s">
        <v>486</v>
      </c>
      <c r="E331" s="187" t="s">
        <v>194</v>
      </c>
      <c r="F331" s="187"/>
      <c r="G331" s="132" t="s">
        <v>21</v>
      </c>
      <c r="H331" s="133">
        <v>0.4</v>
      </c>
      <c r="I331" s="134">
        <v>14.28</v>
      </c>
      <c r="J331" s="147">
        <v>5.71</v>
      </c>
    </row>
    <row r="332" spans="1:10" ht="24" customHeight="1" x14ac:dyDescent="0.25">
      <c r="A332" s="148" t="s">
        <v>239</v>
      </c>
      <c r="B332" s="136" t="s">
        <v>487</v>
      </c>
      <c r="C332" s="135" t="s">
        <v>151</v>
      </c>
      <c r="D332" s="135" t="s">
        <v>488</v>
      </c>
      <c r="E332" s="184" t="s">
        <v>276</v>
      </c>
      <c r="F332" s="184"/>
      <c r="G332" s="137" t="s">
        <v>37</v>
      </c>
      <c r="H332" s="138">
        <v>1</v>
      </c>
      <c r="I332" s="139">
        <v>85</v>
      </c>
      <c r="J332" s="149">
        <v>85</v>
      </c>
    </row>
    <row r="333" spans="1:10" ht="30" customHeight="1" thickBot="1" x14ac:dyDescent="0.3">
      <c r="A333" s="150"/>
      <c r="B333" s="90"/>
      <c r="C333" s="90"/>
      <c r="D333" s="90"/>
      <c r="E333" s="90"/>
      <c r="F333" s="90"/>
      <c r="G333" s="90"/>
      <c r="H333" s="151"/>
      <c r="I333" s="90"/>
      <c r="J333" s="152"/>
    </row>
    <row r="334" spans="1:10" ht="0.9" customHeight="1" thickTop="1" x14ac:dyDescent="0.25">
      <c r="A334" s="153"/>
      <c r="B334" s="140"/>
      <c r="C334" s="140"/>
      <c r="D334" s="140"/>
      <c r="E334" s="140"/>
      <c r="F334" s="140"/>
      <c r="G334" s="140"/>
      <c r="H334" s="140"/>
      <c r="I334" s="140"/>
      <c r="J334" s="154"/>
    </row>
    <row r="335" spans="1:10" ht="18" customHeight="1" x14ac:dyDescent="0.25">
      <c r="A335" s="72" t="s">
        <v>160</v>
      </c>
      <c r="B335" s="35" t="s">
        <v>7</v>
      </c>
      <c r="C335" s="34" t="s">
        <v>8</v>
      </c>
      <c r="D335" s="34" t="s">
        <v>9</v>
      </c>
      <c r="E335" s="185" t="s">
        <v>232</v>
      </c>
      <c r="F335" s="185"/>
      <c r="G335" s="124" t="s">
        <v>10</v>
      </c>
      <c r="H335" s="35" t="s">
        <v>11</v>
      </c>
      <c r="I335" s="35" t="s">
        <v>12</v>
      </c>
      <c r="J335" s="73" t="s">
        <v>233</v>
      </c>
    </row>
    <row r="336" spans="1:10" ht="24" customHeight="1" x14ac:dyDescent="0.25">
      <c r="A336" s="144" t="s">
        <v>234</v>
      </c>
      <c r="B336" s="126" t="s">
        <v>161</v>
      </c>
      <c r="C336" s="125" t="s">
        <v>126</v>
      </c>
      <c r="D336" s="125" t="s">
        <v>162</v>
      </c>
      <c r="E336" s="186" t="s">
        <v>151</v>
      </c>
      <c r="F336" s="186"/>
      <c r="G336" s="127" t="s">
        <v>163</v>
      </c>
      <c r="H336" s="128">
        <v>1</v>
      </c>
      <c r="I336" s="129">
        <v>2137.0300000000002</v>
      </c>
      <c r="J336" s="145">
        <v>2137.0300000000002</v>
      </c>
    </row>
    <row r="337" spans="1:10" ht="24" customHeight="1" x14ac:dyDescent="0.25">
      <c r="A337" s="146" t="s">
        <v>236</v>
      </c>
      <c r="B337" s="131" t="s">
        <v>470</v>
      </c>
      <c r="C337" s="130" t="s">
        <v>151</v>
      </c>
      <c r="D337" s="130" t="s">
        <v>471</v>
      </c>
      <c r="E337" s="187" t="s">
        <v>194</v>
      </c>
      <c r="F337" s="187"/>
      <c r="G337" s="132" t="s">
        <v>21</v>
      </c>
      <c r="H337" s="133">
        <v>0.5</v>
      </c>
      <c r="I337" s="134">
        <v>16.45</v>
      </c>
      <c r="J337" s="147">
        <v>8.2200000000000006</v>
      </c>
    </row>
    <row r="338" spans="1:10" ht="24" customHeight="1" x14ac:dyDescent="0.25">
      <c r="A338" s="146" t="s">
        <v>236</v>
      </c>
      <c r="B338" s="131" t="s">
        <v>469</v>
      </c>
      <c r="C338" s="130" t="s">
        <v>151</v>
      </c>
      <c r="D338" s="130" t="s">
        <v>270</v>
      </c>
      <c r="E338" s="187" t="s">
        <v>194</v>
      </c>
      <c r="F338" s="187"/>
      <c r="G338" s="132" t="s">
        <v>21</v>
      </c>
      <c r="H338" s="133">
        <v>1.2</v>
      </c>
      <c r="I338" s="134">
        <v>19.100000000000001</v>
      </c>
      <c r="J338" s="147">
        <v>22.92</v>
      </c>
    </row>
    <row r="339" spans="1:10" ht="36" customHeight="1" x14ac:dyDescent="0.25">
      <c r="A339" s="148" t="s">
        <v>239</v>
      </c>
      <c r="B339" s="136" t="s">
        <v>489</v>
      </c>
      <c r="C339" s="135" t="s">
        <v>19</v>
      </c>
      <c r="D339" s="135" t="s">
        <v>490</v>
      </c>
      <c r="E339" s="184" t="s">
        <v>276</v>
      </c>
      <c r="F339" s="184"/>
      <c r="G339" s="137" t="s">
        <v>37</v>
      </c>
      <c r="H339" s="138">
        <v>1</v>
      </c>
      <c r="I339" s="139">
        <v>2105.89</v>
      </c>
      <c r="J339" s="149">
        <v>2105.89</v>
      </c>
    </row>
    <row r="340" spans="1:10" ht="30" customHeight="1" thickBot="1" x14ac:dyDescent="0.3">
      <c r="A340" s="150"/>
      <c r="B340" s="90"/>
      <c r="C340" s="90"/>
      <c r="D340" s="90"/>
      <c r="E340" s="90"/>
      <c r="F340" s="90"/>
      <c r="G340" s="90"/>
      <c r="H340" s="151"/>
      <c r="I340" s="90"/>
      <c r="J340" s="152"/>
    </row>
    <row r="341" spans="1:10" ht="0.9" customHeight="1" thickTop="1" x14ac:dyDescent="0.25">
      <c r="A341" s="153"/>
      <c r="B341" s="140"/>
      <c r="C341" s="140"/>
      <c r="D341" s="140"/>
      <c r="E341" s="140"/>
      <c r="F341" s="140"/>
      <c r="G341" s="140"/>
      <c r="H341" s="140"/>
      <c r="I341" s="140"/>
      <c r="J341" s="154"/>
    </row>
    <row r="342" spans="1:10" ht="18" customHeight="1" x14ac:dyDescent="0.25">
      <c r="A342" s="72" t="s">
        <v>164</v>
      </c>
      <c r="B342" s="35" t="s">
        <v>7</v>
      </c>
      <c r="C342" s="34" t="s">
        <v>8</v>
      </c>
      <c r="D342" s="34" t="s">
        <v>9</v>
      </c>
      <c r="E342" s="185" t="s">
        <v>232</v>
      </c>
      <c r="F342" s="185"/>
      <c r="G342" s="124" t="s">
        <v>10</v>
      </c>
      <c r="H342" s="35" t="s">
        <v>11</v>
      </c>
      <c r="I342" s="35" t="s">
        <v>12</v>
      </c>
      <c r="J342" s="73" t="s">
        <v>233</v>
      </c>
    </row>
    <row r="343" spans="1:10" ht="24" customHeight="1" x14ac:dyDescent="0.25">
      <c r="A343" s="144" t="s">
        <v>234</v>
      </c>
      <c r="B343" s="126" t="s">
        <v>165</v>
      </c>
      <c r="C343" s="125" t="s">
        <v>126</v>
      </c>
      <c r="D343" s="125" t="s">
        <v>166</v>
      </c>
      <c r="E343" s="186" t="s">
        <v>151</v>
      </c>
      <c r="F343" s="186"/>
      <c r="G343" s="127" t="s">
        <v>163</v>
      </c>
      <c r="H343" s="128">
        <v>1</v>
      </c>
      <c r="I343" s="129">
        <v>3617.2</v>
      </c>
      <c r="J343" s="145">
        <v>3617.2</v>
      </c>
    </row>
    <row r="344" spans="1:10" ht="24" customHeight="1" x14ac:dyDescent="0.25">
      <c r="A344" s="146" t="s">
        <v>236</v>
      </c>
      <c r="B344" s="131" t="s">
        <v>470</v>
      </c>
      <c r="C344" s="130" t="s">
        <v>151</v>
      </c>
      <c r="D344" s="130" t="s">
        <v>471</v>
      </c>
      <c r="E344" s="187" t="s">
        <v>194</v>
      </c>
      <c r="F344" s="187"/>
      <c r="G344" s="132" t="s">
        <v>21</v>
      </c>
      <c r="H344" s="133">
        <v>0.5</v>
      </c>
      <c r="I344" s="134">
        <v>16.45</v>
      </c>
      <c r="J344" s="147">
        <v>8.2200000000000006</v>
      </c>
    </row>
    <row r="345" spans="1:10" ht="24" customHeight="1" x14ac:dyDescent="0.25">
      <c r="A345" s="146" t="s">
        <v>236</v>
      </c>
      <c r="B345" s="131" t="s">
        <v>469</v>
      </c>
      <c r="C345" s="130" t="s">
        <v>151</v>
      </c>
      <c r="D345" s="130" t="s">
        <v>270</v>
      </c>
      <c r="E345" s="187" t="s">
        <v>194</v>
      </c>
      <c r="F345" s="187"/>
      <c r="G345" s="132" t="s">
        <v>21</v>
      </c>
      <c r="H345" s="133">
        <v>1.2</v>
      </c>
      <c r="I345" s="134">
        <v>19.100000000000001</v>
      </c>
      <c r="J345" s="147">
        <v>22.92</v>
      </c>
    </row>
    <row r="346" spans="1:10" ht="48" customHeight="1" x14ac:dyDescent="0.25">
      <c r="A346" s="148" t="s">
        <v>239</v>
      </c>
      <c r="B346" s="136" t="s">
        <v>491</v>
      </c>
      <c r="C346" s="135" t="s">
        <v>19</v>
      </c>
      <c r="D346" s="135" t="s">
        <v>492</v>
      </c>
      <c r="E346" s="184" t="s">
        <v>493</v>
      </c>
      <c r="F346" s="184"/>
      <c r="G346" s="137" t="s">
        <v>37</v>
      </c>
      <c r="H346" s="138">
        <v>1</v>
      </c>
      <c r="I346" s="139">
        <v>3586.06</v>
      </c>
      <c r="J346" s="149">
        <v>3586.06</v>
      </c>
    </row>
    <row r="347" spans="1:10" ht="30" customHeight="1" thickBot="1" x14ac:dyDescent="0.3">
      <c r="A347" s="150"/>
      <c r="B347" s="90"/>
      <c r="C347" s="90"/>
      <c r="D347" s="90"/>
      <c r="E347" s="90"/>
      <c r="F347" s="90"/>
      <c r="G347" s="90"/>
      <c r="H347" s="151"/>
      <c r="I347" s="90"/>
      <c r="J347" s="152"/>
    </row>
    <row r="348" spans="1:10" ht="0.9" customHeight="1" thickTop="1" x14ac:dyDescent="0.25">
      <c r="A348" s="153"/>
      <c r="B348" s="140"/>
      <c r="C348" s="140"/>
      <c r="D348" s="140"/>
      <c r="E348" s="140"/>
      <c r="F348" s="140"/>
      <c r="G348" s="140"/>
      <c r="H348" s="140"/>
      <c r="I348" s="140"/>
      <c r="J348" s="154"/>
    </row>
    <row r="349" spans="1:10" ht="18" customHeight="1" x14ac:dyDescent="0.25">
      <c r="A349" s="72" t="s">
        <v>167</v>
      </c>
      <c r="B349" s="35" t="s">
        <v>7</v>
      </c>
      <c r="C349" s="34" t="s">
        <v>8</v>
      </c>
      <c r="D349" s="34" t="s">
        <v>9</v>
      </c>
      <c r="E349" s="185" t="s">
        <v>232</v>
      </c>
      <c r="F349" s="185"/>
      <c r="G349" s="124" t="s">
        <v>10</v>
      </c>
      <c r="H349" s="35" t="s">
        <v>11</v>
      </c>
      <c r="I349" s="35" t="s">
        <v>12</v>
      </c>
      <c r="J349" s="73" t="s">
        <v>233</v>
      </c>
    </row>
    <row r="350" spans="1:10" ht="24" customHeight="1" x14ac:dyDescent="0.25">
      <c r="A350" s="144" t="s">
        <v>234</v>
      </c>
      <c r="B350" s="126" t="s">
        <v>168</v>
      </c>
      <c r="C350" s="125" t="s">
        <v>126</v>
      </c>
      <c r="D350" s="125" t="s">
        <v>169</v>
      </c>
      <c r="E350" s="186" t="s">
        <v>427</v>
      </c>
      <c r="F350" s="186"/>
      <c r="G350" s="127" t="s">
        <v>30</v>
      </c>
      <c r="H350" s="128">
        <v>1</v>
      </c>
      <c r="I350" s="129">
        <v>69.819999999999993</v>
      </c>
      <c r="J350" s="145">
        <v>69.819999999999993</v>
      </c>
    </row>
    <row r="351" spans="1:10" ht="24" customHeight="1" x14ac:dyDescent="0.25">
      <c r="A351" s="146" t="s">
        <v>236</v>
      </c>
      <c r="B351" s="131" t="s">
        <v>265</v>
      </c>
      <c r="C351" s="130" t="s">
        <v>19</v>
      </c>
      <c r="D351" s="130" t="s">
        <v>266</v>
      </c>
      <c r="E351" s="187" t="s">
        <v>235</v>
      </c>
      <c r="F351" s="187"/>
      <c r="G351" s="132" t="s">
        <v>21</v>
      </c>
      <c r="H351" s="133">
        <v>0.25900000000000001</v>
      </c>
      <c r="I351" s="134">
        <v>13.63</v>
      </c>
      <c r="J351" s="147">
        <v>3.53</v>
      </c>
    </row>
    <row r="352" spans="1:10" ht="24" customHeight="1" x14ac:dyDescent="0.25">
      <c r="A352" s="148" t="s">
        <v>239</v>
      </c>
      <c r="B352" s="136" t="s">
        <v>494</v>
      </c>
      <c r="C352" s="135" t="s">
        <v>126</v>
      </c>
      <c r="D352" s="135" t="s">
        <v>169</v>
      </c>
      <c r="E352" s="184" t="s">
        <v>242</v>
      </c>
      <c r="F352" s="184"/>
      <c r="G352" s="137" t="s">
        <v>30</v>
      </c>
      <c r="H352" s="138">
        <v>1</v>
      </c>
      <c r="I352" s="139">
        <v>66.290000000000006</v>
      </c>
      <c r="J352" s="149">
        <v>66.290000000000006</v>
      </c>
    </row>
    <row r="353" spans="1:10" ht="30" customHeight="1" thickBot="1" x14ac:dyDescent="0.3">
      <c r="A353" s="150"/>
      <c r="B353" s="90"/>
      <c r="C353" s="90"/>
      <c r="D353" s="90"/>
      <c r="E353" s="90"/>
      <c r="F353" s="90"/>
      <c r="G353" s="90"/>
      <c r="H353" s="151"/>
      <c r="I353" s="90"/>
      <c r="J353" s="152"/>
    </row>
    <row r="354" spans="1:10" ht="0.9" customHeight="1" thickTop="1" x14ac:dyDescent="0.25">
      <c r="A354" s="153"/>
      <c r="B354" s="140"/>
      <c r="C354" s="140"/>
      <c r="D354" s="140"/>
      <c r="E354" s="140"/>
      <c r="F354" s="140"/>
      <c r="G354" s="140"/>
      <c r="H354" s="140"/>
      <c r="I354" s="140"/>
      <c r="J354" s="154"/>
    </row>
    <row r="355" spans="1:10" ht="18" customHeight="1" x14ac:dyDescent="0.25">
      <c r="A355" s="72" t="s">
        <v>170</v>
      </c>
      <c r="B355" s="35" t="s">
        <v>7</v>
      </c>
      <c r="C355" s="34" t="s">
        <v>8</v>
      </c>
      <c r="D355" s="34" t="s">
        <v>9</v>
      </c>
      <c r="E355" s="185" t="s">
        <v>232</v>
      </c>
      <c r="F355" s="185"/>
      <c r="G355" s="124" t="s">
        <v>10</v>
      </c>
      <c r="H355" s="35" t="s">
        <v>11</v>
      </c>
      <c r="I355" s="35" t="s">
        <v>12</v>
      </c>
      <c r="J355" s="73" t="s">
        <v>233</v>
      </c>
    </row>
    <row r="356" spans="1:10" ht="24" customHeight="1" x14ac:dyDescent="0.25">
      <c r="A356" s="144" t="s">
        <v>234</v>
      </c>
      <c r="B356" s="126" t="s">
        <v>171</v>
      </c>
      <c r="C356" s="125" t="s">
        <v>126</v>
      </c>
      <c r="D356" s="125" t="s">
        <v>172</v>
      </c>
      <c r="E356" s="186" t="s">
        <v>310</v>
      </c>
      <c r="F356" s="186"/>
      <c r="G356" s="127" t="s">
        <v>37</v>
      </c>
      <c r="H356" s="128">
        <v>1</v>
      </c>
      <c r="I356" s="129">
        <v>267.66000000000003</v>
      </c>
      <c r="J356" s="145">
        <v>267.66000000000003</v>
      </c>
    </row>
    <row r="357" spans="1:10" ht="24" customHeight="1" x14ac:dyDescent="0.25">
      <c r="A357" s="146" t="s">
        <v>236</v>
      </c>
      <c r="B357" s="131" t="s">
        <v>267</v>
      </c>
      <c r="C357" s="130" t="s">
        <v>19</v>
      </c>
      <c r="D357" s="130" t="s">
        <v>268</v>
      </c>
      <c r="E357" s="187" t="s">
        <v>235</v>
      </c>
      <c r="F357" s="187"/>
      <c r="G357" s="132" t="s">
        <v>21</v>
      </c>
      <c r="H357" s="133">
        <v>0</v>
      </c>
      <c r="I357" s="134">
        <v>19.170000000000002</v>
      </c>
      <c r="J357" s="147">
        <v>0</v>
      </c>
    </row>
    <row r="358" spans="1:10" ht="24" customHeight="1" x14ac:dyDescent="0.25">
      <c r="A358" s="146" t="s">
        <v>236</v>
      </c>
      <c r="B358" s="131" t="s">
        <v>265</v>
      </c>
      <c r="C358" s="130" t="s">
        <v>19</v>
      </c>
      <c r="D358" s="130" t="s">
        <v>266</v>
      </c>
      <c r="E358" s="187" t="s">
        <v>235</v>
      </c>
      <c r="F358" s="187"/>
      <c r="G358" s="132" t="s">
        <v>21</v>
      </c>
      <c r="H358" s="133">
        <v>0.57999999999999996</v>
      </c>
      <c r="I358" s="134">
        <v>13.63</v>
      </c>
      <c r="J358" s="147">
        <v>7.9</v>
      </c>
    </row>
    <row r="359" spans="1:10" ht="24" customHeight="1" x14ac:dyDescent="0.25">
      <c r="A359" s="148" t="s">
        <v>239</v>
      </c>
      <c r="B359" s="136" t="s">
        <v>455</v>
      </c>
      <c r="C359" s="135" t="s">
        <v>19</v>
      </c>
      <c r="D359" s="135" t="s">
        <v>456</v>
      </c>
      <c r="E359" s="184" t="s">
        <v>276</v>
      </c>
      <c r="F359" s="184"/>
      <c r="G359" s="137" t="s">
        <v>290</v>
      </c>
      <c r="H359" s="138">
        <v>0.312</v>
      </c>
      <c r="I359" s="139">
        <v>30.52</v>
      </c>
      <c r="J359" s="149">
        <v>9.52</v>
      </c>
    </row>
    <row r="360" spans="1:10" ht="36" customHeight="1" x14ac:dyDescent="0.25">
      <c r="A360" s="148" t="s">
        <v>239</v>
      </c>
      <c r="B360" s="136" t="s">
        <v>457</v>
      </c>
      <c r="C360" s="135" t="s">
        <v>19</v>
      </c>
      <c r="D360" s="135" t="s">
        <v>458</v>
      </c>
      <c r="E360" s="184" t="s">
        <v>276</v>
      </c>
      <c r="F360" s="184"/>
      <c r="G360" s="137" t="s">
        <v>37</v>
      </c>
      <c r="H360" s="138">
        <v>3.6</v>
      </c>
      <c r="I360" s="139">
        <v>0.36</v>
      </c>
      <c r="J360" s="149">
        <v>1.29</v>
      </c>
    </row>
    <row r="361" spans="1:10" ht="36" customHeight="1" x14ac:dyDescent="0.25">
      <c r="A361" s="148" t="s">
        <v>239</v>
      </c>
      <c r="B361" s="136" t="s">
        <v>459</v>
      </c>
      <c r="C361" s="135" t="s">
        <v>19</v>
      </c>
      <c r="D361" s="135" t="s">
        <v>460</v>
      </c>
      <c r="E361" s="184" t="s">
        <v>276</v>
      </c>
      <c r="F361" s="184"/>
      <c r="G361" s="137" t="s">
        <v>30</v>
      </c>
      <c r="H361" s="138">
        <v>0.4</v>
      </c>
      <c r="I361" s="139">
        <v>543.39</v>
      </c>
      <c r="J361" s="149">
        <v>217.35</v>
      </c>
    </row>
    <row r="362" spans="1:10" ht="24" customHeight="1" x14ac:dyDescent="0.25">
      <c r="A362" s="148" t="s">
        <v>239</v>
      </c>
      <c r="B362" s="136" t="s">
        <v>461</v>
      </c>
      <c r="C362" s="135" t="s">
        <v>19</v>
      </c>
      <c r="D362" s="135" t="s">
        <v>462</v>
      </c>
      <c r="E362" s="184" t="s">
        <v>276</v>
      </c>
      <c r="F362" s="184"/>
      <c r="G362" s="137" t="s">
        <v>290</v>
      </c>
      <c r="H362" s="138">
        <v>2.1100000000000001E-2</v>
      </c>
      <c r="I362" s="139">
        <v>56.89</v>
      </c>
      <c r="J362" s="149">
        <v>1.2</v>
      </c>
    </row>
    <row r="363" spans="1:10" ht="24" customHeight="1" x14ac:dyDescent="0.25">
      <c r="A363" s="148" t="s">
        <v>239</v>
      </c>
      <c r="B363" s="136" t="s">
        <v>463</v>
      </c>
      <c r="C363" s="135" t="s">
        <v>19</v>
      </c>
      <c r="D363" s="135" t="s">
        <v>464</v>
      </c>
      <c r="E363" s="184" t="s">
        <v>276</v>
      </c>
      <c r="F363" s="184"/>
      <c r="G363" s="137" t="s">
        <v>37</v>
      </c>
      <c r="H363" s="138">
        <v>2</v>
      </c>
      <c r="I363" s="139">
        <v>15.2</v>
      </c>
      <c r="J363" s="149">
        <v>30.4</v>
      </c>
    </row>
    <row r="364" spans="1:10" ht="30" customHeight="1" thickBot="1" x14ac:dyDescent="0.3">
      <c r="A364" s="150"/>
      <c r="B364" s="90"/>
      <c r="C364" s="90"/>
      <c r="D364" s="90"/>
      <c r="E364" s="90"/>
      <c r="F364" s="90"/>
      <c r="G364" s="90"/>
      <c r="H364" s="151"/>
      <c r="I364" s="90"/>
      <c r="J364" s="152"/>
    </row>
    <row r="365" spans="1:10" ht="0.9" customHeight="1" thickTop="1" x14ac:dyDescent="0.25">
      <c r="A365" s="153"/>
      <c r="B365" s="140"/>
      <c r="C365" s="140"/>
      <c r="D365" s="140"/>
      <c r="E365" s="140"/>
      <c r="F365" s="140"/>
      <c r="G365" s="140"/>
      <c r="H365" s="140"/>
      <c r="I365" s="140"/>
      <c r="J365" s="154"/>
    </row>
    <row r="366" spans="1:10" ht="18" customHeight="1" x14ac:dyDescent="0.25">
      <c r="A366" s="72" t="s">
        <v>173</v>
      </c>
      <c r="B366" s="35" t="s">
        <v>7</v>
      </c>
      <c r="C366" s="34" t="s">
        <v>8</v>
      </c>
      <c r="D366" s="34" t="s">
        <v>9</v>
      </c>
      <c r="E366" s="185" t="s">
        <v>232</v>
      </c>
      <c r="F366" s="185"/>
      <c r="G366" s="124" t="s">
        <v>10</v>
      </c>
      <c r="H366" s="35" t="s">
        <v>11</v>
      </c>
      <c r="I366" s="35" t="s">
        <v>12</v>
      </c>
      <c r="J366" s="73" t="s">
        <v>233</v>
      </c>
    </row>
    <row r="367" spans="1:10" ht="24" customHeight="1" x14ac:dyDescent="0.25">
      <c r="A367" s="144" t="s">
        <v>234</v>
      </c>
      <c r="B367" s="126" t="s">
        <v>174</v>
      </c>
      <c r="C367" s="125" t="s">
        <v>19</v>
      </c>
      <c r="D367" s="125" t="s">
        <v>175</v>
      </c>
      <c r="E367" s="186" t="s">
        <v>427</v>
      </c>
      <c r="F367" s="186"/>
      <c r="G367" s="127" t="s">
        <v>30</v>
      </c>
      <c r="H367" s="128">
        <v>1</v>
      </c>
      <c r="I367" s="129">
        <v>466.61</v>
      </c>
      <c r="J367" s="145">
        <v>466.61</v>
      </c>
    </row>
    <row r="368" spans="1:10" ht="24" customHeight="1" x14ac:dyDescent="0.25">
      <c r="A368" s="146" t="s">
        <v>236</v>
      </c>
      <c r="B368" s="131" t="s">
        <v>495</v>
      </c>
      <c r="C368" s="130" t="s">
        <v>19</v>
      </c>
      <c r="D368" s="130" t="s">
        <v>496</v>
      </c>
      <c r="E368" s="187" t="s">
        <v>235</v>
      </c>
      <c r="F368" s="187"/>
      <c r="G368" s="132" t="s">
        <v>21</v>
      </c>
      <c r="H368" s="133">
        <v>1.8</v>
      </c>
      <c r="I368" s="134">
        <v>15.59</v>
      </c>
      <c r="J368" s="147">
        <v>28.06</v>
      </c>
    </row>
    <row r="369" spans="1:10" ht="24" customHeight="1" x14ac:dyDescent="0.25">
      <c r="A369" s="146" t="s">
        <v>236</v>
      </c>
      <c r="B369" s="131" t="s">
        <v>497</v>
      </c>
      <c r="C369" s="130" t="s">
        <v>19</v>
      </c>
      <c r="D369" s="130" t="s">
        <v>498</v>
      </c>
      <c r="E369" s="187" t="s">
        <v>235</v>
      </c>
      <c r="F369" s="187"/>
      <c r="G369" s="132" t="s">
        <v>21</v>
      </c>
      <c r="H369" s="133">
        <v>1.8</v>
      </c>
      <c r="I369" s="134">
        <v>16.04</v>
      </c>
      <c r="J369" s="147">
        <v>28.87</v>
      </c>
    </row>
    <row r="370" spans="1:10" ht="24" customHeight="1" x14ac:dyDescent="0.25">
      <c r="A370" s="148" t="s">
        <v>239</v>
      </c>
      <c r="B370" s="136" t="s">
        <v>499</v>
      </c>
      <c r="C370" s="135" t="s">
        <v>19</v>
      </c>
      <c r="D370" s="135" t="s">
        <v>500</v>
      </c>
      <c r="E370" s="184" t="s">
        <v>276</v>
      </c>
      <c r="F370" s="184"/>
      <c r="G370" s="137" t="s">
        <v>380</v>
      </c>
      <c r="H370" s="138">
        <v>0.18</v>
      </c>
      <c r="I370" s="139">
        <v>9.89</v>
      </c>
      <c r="J370" s="149">
        <v>1.78</v>
      </c>
    </row>
    <row r="371" spans="1:10" ht="24" customHeight="1" x14ac:dyDescent="0.25">
      <c r="A371" s="148" t="s">
        <v>239</v>
      </c>
      <c r="B371" s="136" t="s">
        <v>501</v>
      </c>
      <c r="C371" s="135" t="s">
        <v>19</v>
      </c>
      <c r="D371" s="135" t="s">
        <v>502</v>
      </c>
      <c r="E371" s="184" t="s">
        <v>276</v>
      </c>
      <c r="F371" s="184"/>
      <c r="G371" s="137" t="s">
        <v>290</v>
      </c>
      <c r="H371" s="138">
        <v>1.54</v>
      </c>
      <c r="I371" s="139">
        <v>42.08</v>
      </c>
      <c r="J371" s="149">
        <v>64.8</v>
      </c>
    </row>
    <row r="372" spans="1:10" ht="24" customHeight="1" x14ac:dyDescent="0.25">
      <c r="A372" s="148" t="s">
        <v>239</v>
      </c>
      <c r="B372" s="136" t="s">
        <v>503</v>
      </c>
      <c r="C372" s="135" t="s">
        <v>19</v>
      </c>
      <c r="D372" s="135" t="s">
        <v>504</v>
      </c>
      <c r="E372" s="184" t="s">
        <v>276</v>
      </c>
      <c r="F372" s="184"/>
      <c r="G372" s="137" t="s">
        <v>30</v>
      </c>
      <c r="H372" s="138">
        <v>1.05</v>
      </c>
      <c r="I372" s="139">
        <v>22.81</v>
      </c>
      <c r="J372" s="149">
        <v>23.95</v>
      </c>
    </row>
    <row r="373" spans="1:10" ht="24" customHeight="1" x14ac:dyDescent="0.25">
      <c r="A373" s="148" t="s">
        <v>239</v>
      </c>
      <c r="B373" s="136" t="s">
        <v>505</v>
      </c>
      <c r="C373" s="135" t="s">
        <v>19</v>
      </c>
      <c r="D373" s="135" t="s">
        <v>506</v>
      </c>
      <c r="E373" s="184" t="s">
        <v>276</v>
      </c>
      <c r="F373" s="184"/>
      <c r="G373" s="137" t="s">
        <v>30</v>
      </c>
      <c r="H373" s="138">
        <v>1</v>
      </c>
      <c r="I373" s="139">
        <v>319.14999999999998</v>
      </c>
      <c r="J373" s="149">
        <v>319.14999999999998</v>
      </c>
    </row>
    <row r="374" spans="1:10" ht="30" customHeight="1" thickBot="1" x14ac:dyDescent="0.3">
      <c r="A374" s="150"/>
      <c r="B374" s="90"/>
      <c r="C374" s="90"/>
      <c r="D374" s="90"/>
      <c r="E374" s="90"/>
      <c r="F374" s="90"/>
      <c r="G374" s="90"/>
      <c r="H374" s="151"/>
      <c r="I374" s="90"/>
      <c r="J374" s="152"/>
    </row>
    <row r="375" spans="1:10" ht="0.9" customHeight="1" thickTop="1" x14ac:dyDescent="0.25">
      <c r="A375" s="153"/>
      <c r="B375" s="140"/>
      <c r="C375" s="140"/>
      <c r="D375" s="140"/>
      <c r="E375" s="140"/>
      <c r="F375" s="140"/>
      <c r="G375" s="140"/>
      <c r="H375" s="140"/>
      <c r="I375" s="140"/>
      <c r="J375" s="154"/>
    </row>
    <row r="376" spans="1:10" x14ac:dyDescent="0.25">
      <c r="A376" s="91"/>
      <c r="B376" s="92"/>
      <c r="C376" s="92"/>
      <c r="D376" s="92"/>
      <c r="E376" s="92"/>
      <c r="F376" s="92"/>
      <c r="G376" s="92"/>
      <c r="H376" s="92"/>
      <c r="I376" s="92"/>
      <c r="J376" s="155"/>
    </row>
    <row r="377" spans="1:10" ht="60" customHeight="1" x14ac:dyDescent="0.25">
      <c r="A377" s="95"/>
      <c r="B377" s="93"/>
      <c r="C377" s="93"/>
      <c r="D377" s="93"/>
      <c r="E377" s="93"/>
      <c r="F377" s="93"/>
      <c r="G377" s="93"/>
      <c r="H377" s="93"/>
      <c r="I377" s="93"/>
      <c r="J377" s="94"/>
    </row>
    <row r="378" spans="1:10" ht="69.900000000000006" customHeight="1" thickBot="1" x14ac:dyDescent="0.3">
      <c r="A378" s="181" t="s">
        <v>200</v>
      </c>
      <c r="B378" s="176"/>
      <c r="C378" s="176"/>
      <c r="D378" s="176"/>
      <c r="E378" s="176"/>
      <c r="F378" s="176"/>
      <c r="G378" s="176"/>
      <c r="H378" s="176"/>
      <c r="I378" s="176"/>
      <c r="J378" s="177"/>
    </row>
  </sheetData>
  <mergeCells count="295">
    <mergeCell ref="C1:D1"/>
    <mergeCell ref="E1:F1"/>
    <mergeCell ref="G1:H1"/>
    <mergeCell ref="I1:J1"/>
    <mergeCell ref="C2:D2"/>
    <mergeCell ref="E2:F2"/>
    <mergeCell ref="G2:H2"/>
    <mergeCell ref="I2:J2"/>
    <mergeCell ref="E9:F9"/>
    <mergeCell ref="E10:F10"/>
    <mergeCell ref="E11:F11"/>
    <mergeCell ref="E12:F12"/>
    <mergeCell ref="E15:F15"/>
    <mergeCell ref="A3:J3"/>
    <mergeCell ref="F4:G4"/>
    <mergeCell ref="E5:F5"/>
    <mergeCell ref="E6:F6"/>
    <mergeCell ref="E7:F7"/>
    <mergeCell ref="E8:F8"/>
    <mergeCell ref="E22:F22"/>
    <mergeCell ref="F25:G25"/>
    <mergeCell ref="E26:F26"/>
    <mergeCell ref="E27:F27"/>
    <mergeCell ref="E28:F28"/>
    <mergeCell ref="E16:F16"/>
    <mergeCell ref="E17:F17"/>
    <mergeCell ref="E18:F18"/>
    <mergeCell ref="E19:F19"/>
    <mergeCell ref="E20:F20"/>
    <mergeCell ref="E21:F21"/>
    <mergeCell ref="E38:F38"/>
    <mergeCell ref="E39:F39"/>
    <mergeCell ref="E40:F40"/>
    <mergeCell ref="E41:F41"/>
    <mergeCell ref="E29:F29"/>
    <mergeCell ref="E32:F32"/>
    <mergeCell ref="E33:F33"/>
    <mergeCell ref="E34:F34"/>
    <mergeCell ref="E35:F35"/>
    <mergeCell ref="E50:F50"/>
    <mergeCell ref="E51:F51"/>
    <mergeCell ref="E52:F52"/>
    <mergeCell ref="E55:F55"/>
    <mergeCell ref="E56:F56"/>
    <mergeCell ref="F44:G44"/>
    <mergeCell ref="E45:F45"/>
    <mergeCell ref="E46:F46"/>
    <mergeCell ref="E47:F47"/>
    <mergeCell ref="E48:F48"/>
    <mergeCell ref="E49:F49"/>
    <mergeCell ref="E63:F63"/>
    <mergeCell ref="E64:F64"/>
    <mergeCell ref="E65:F65"/>
    <mergeCell ref="E66:F66"/>
    <mergeCell ref="E67:F67"/>
    <mergeCell ref="E68:F68"/>
    <mergeCell ref="E57:F57"/>
    <mergeCell ref="E58:F58"/>
    <mergeCell ref="E59:F59"/>
    <mergeCell ref="E60:F60"/>
    <mergeCell ref="E61:F61"/>
    <mergeCell ref="E62:F62"/>
    <mergeCell ref="E76:F76"/>
    <mergeCell ref="E79:F79"/>
    <mergeCell ref="E80:F80"/>
    <mergeCell ref="E81:F81"/>
    <mergeCell ref="E82:F82"/>
    <mergeCell ref="F71:G71"/>
    <mergeCell ref="E72:F72"/>
    <mergeCell ref="E73:F73"/>
    <mergeCell ref="E74:F74"/>
    <mergeCell ref="E75:F75"/>
    <mergeCell ref="E90:F90"/>
    <mergeCell ref="E93:F93"/>
    <mergeCell ref="E94:F94"/>
    <mergeCell ref="E95:F95"/>
    <mergeCell ref="E96:F96"/>
    <mergeCell ref="E85:F85"/>
    <mergeCell ref="E86:F86"/>
    <mergeCell ref="E87:F87"/>
    <mergeCell ref="E88:F88"/>
    <mergeCell ref="E89:F89"/>
    <mergeCell ref="E105:F105"/>
    <mergeCell ref="E106:F106"/>
    <mergeCell ref="E107:F107"/>
    <mergeCell ref="E108:F108"/>
    <mergeCell ref="E109:F109"/>
    <mergeCell ref="E97:F97"/>
    <mergeCell ref="E98:F98"/>
    <mergeCell ref="E99:F99"/>
    <mergeCell ref="E100:F100"/>
    <mergeCell ref="E101:F101"/>
    <mergeCell ref="E102:F102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31:F131"/>
    <mergeCell ref="E132:F132"/>
    <mergeCell ref="E133:F133"/>
    <mergeCell ref="E136:F136"/>
    <mergeCell ref="E137:F137"/>
    <mergeCell ref="E124:F124"/>
    <mergeCell ref="E125:F125"/>
    <mergeCell ref="E126:F126"/>
    <mergeCell ref="E127:F127"/>
    <mergeCell ref="E130:F130"/>
    <mergeCell ref="E145:F145"/>
    <mergeCell ref="E146:F146"/>
    <mergeCell ref="E147:F147"/>
    <mergeCell ref="F150:G150"/>
    <mergeCell ref="E151:F151"/>
    <mergeCell ref="E138:F138"/>
    <mergeCell ref="E139:F139"/>
    <mergeCell ref="E140:F140"/>
    <mergeCell ref="E143:F143"/>
    <mergeCell ref="E144:F144"/>
    <mergeCell ref="E159:F159"/>
    <mergeCell ref="E160:F160"/>
    <mergeCell ref="E161:F161"/>
    <mergeCell ref="E162:F162"/>
    <mergeCell ref="E165:F165"/>
    <mergeCell ref="E152:F152"/>
    <mergeCell ref="E153:F153"/>
    <mergeCell ref="E156:F156"/>
    <mergeCell ref="E157:F157"/>
    <mergeCell ref="E158:F158"/>
    <mergeCell ref="E174:F174"/>
    <mergeCell ref="E175:F175"/>
    <mergeCell ref="E176:F176"/>
    <mergeCell ref="E177:F177"/>
    <mergeCell ref="E178:F178"/>
    <mergeCell ref="E166:F166"/>
    <mergeCell ref="E167:F167"/>
    <mergeCell ref="E168:F168"/>
    <mergeCell ref="E169:F169"/>
    <mergeCell ref="E170:F170"/>
    <mergeCell ref="E171:F171"/>
    <mergeCell ref="E186:F186"/>
    <mergeCell ref="E187:F187"/>
    <mergeCell ref="E188:F188"/>
    <mergeCell ref="E191:F191"/>
    <mergeCell ref="E192:F192"/>
    <mergeCell ref="E179:F179"/>
    <mergeCell ref="E180:F180"/>
    <mergeCell ref="E183:F183"/>
    <mergeCell ref="E184:F184"/>
    <mergeCell ref="E185:F185"/>
    <mergeCell ref="E200:F200"/>
    <mergeCell ref="E201:F201"/>
    <mergeCell ref="E202:F202"/>
    <mergeCell ref="E203:F203"/>
    <mergeCell ref="E206:F206"/>
    <mergeCell ref="E193:F193"/>
    <mergeCell ref="E194:F194"/>
    <mergeCell ref="E195:F195"/>
    <mergeCell ref="E196:F196"/>
    <mergeCell ref="E199:F199"/>
    <mergeCell ref="E214:F214"/>
    <mergeCell ref="E215:F215"/>
    <mergeCell ref="E216:F216"/>
    <mergeCell ref="E217:F217"/>
    <mergeCell ref="E218:F218"/>
    <mergeCell ref="E219:F219"/>
    <mergeCell ref="E207:F207"/>
    <mergeCell ref="E208:F208"/>
    <mergeCell ref="E209:F209"/>
    <mergeCell ref="E210:F210"/>
    <mergeCell ref="E213:F213"/>
    <mergeCell ref="E227:F227"/>
    <mergeCell ref="E228:F228"/>
    <mergeCell ref="E229:F229"/>
    <mergeCell ref="E230:F230"/>
    <mergeCell ref="E233:F233"/>
    <mergeCell ref="E222:F222"/>
    <mergeCell ref="E223:F223"/>
    <mergeCell ref="E224:F224"/>
    <mergeCell ref="E225:F225"/>
    <mergeCell ref="E226:F226"/>
    <mergeCell ref="E241:F241"/>
    <mergeCell ref="E242:F242"/>
    <mergeCell ref="E243:F243"/>
    <mergeCell ref="E244:F244"/>
    <mergeCell ref="E247:F247"/>
    <mergeCell ref="E234:F234"/>
    <mergeCell ref="E235:F235"/>
    <mergeCell ref="E236:F236"/>
    <mergeCell ref="E237:F237"/>
    <mergeCell ref="F240:G240"/>
    <mergeCell ref="E255:F255"/>
    <mergeCell ref="E256:F256"/>
    <mergeCell ref="E257:F257"/>
    <mergeCell ref="E258:F258"/>
    <mergeCell ref="E259:F259"/>
    <mergeCell ref="E248:F248"/>
    <mergeCell ref="E249:F249"/>
    <mergeCell ref="E250:F250"/>
    <mergeCell ref="E251:F251"/>
    <mergeCell ref="E252:F252"/>
    <mergeCell ref="E269:F269"/>
    <mergeCell ref="E270:F270"/>
    <mergeCell ref="E271:F271"/>
    <mergeCell ref="E272:F272"/>
    <mergeCell ref="E273:F273"/>
    <mergeCell ref="E274:F274"/>
    <mergeCell ref="F262:G262"/>
    <mergeCell ref="E263:F263"/>
    <mergeCell ref="E264:F264"/>
    <mergeCell ref="E265:F265"/>
    <mergeCell ref="E266:F266"/>
    <mergeCell ref="E282:F282"/>
    <mergeCell ref="E283:F283"/>
    <mergeCell ref="E284:F284"/>
    <mergeCell ref="E285:F285"/>
    <mergeCell ref="E286:F286"/>
    <mergeCell ref="E287:F287"/>
    <mergeCell ref="F277:G277"/>
    <mergeCell ref="E278:F278"/>
    <mergeCell ref="E279:F279"/>
    <mergeCell ref="E280:F280"/>
    <mergeCell ref="E281:F281"/>
    <mergeCell ref="E295:F295"/>
    <mergeCell ref="F298:G298"/>
    <mergeCell ref="E299:F299"/>
    <mergeCell ref="E300:F300"/>
    <mergeCell ref="E301:F301"/>
    <mergeCell ref="E290:F290"/>
    <mergeCell ref="E291:F291"/>
    <mergeCell ref="E292:F292"/>
    <mergeCell ref="E293:F293"/>
    <mergeCell ref="E294:F294"/>
    <mergeCell ref="E310:F310"/>
    <mergeCell ref="E311:F311"/>
    <mergeCell ref="E312:F312"/>
    <mergeCell ref="E313:F313"/>
    <mergeCell ref="E302:F302"/>
    <mergeCell ref="E303:F303"/>
    <mergeCell ref="E304:F304"/>
    <mergeCell ref="E305:F305"/>
    <mergeCell ref="E306:F306"/>
    <mergeCell ref="E307:F307"/>
    <mergeCell ref="E322:F322"/>
    <mergeCell ref="E323:F323"/>
    <mergeCell ref="E324:F324"/>
    <mergeCell ref="E325:F325"/>
    <mergeCell ref="E328:F328"/>
    <mergeCell ref="E316:F316"/>
    <mergeCell ref="E317:F317"/>
    <mergeCell ref="E318:F318"/>
    <mergeCell ref="E319:F319"/>
    <mergeCell ref="E320:F320"/>
    <mergeCell ref="E321:F321"/>
    <mergeCell ref="E345:F345"/>
    <mergeCell ref="E346:F346"/>
    <mergeCell ref="E349:F349"/>
    <mergeCell ref="E336:F336"/>
    <mergeCell ref="E337:F337"/>
    <mergeCell ref="E338:F338"/>
    <mergeCell ref="E339:F339"/>
    <mergeCell ref="E342:F342"/>
    <mergeCell ref="E329:F329"/>
    <mergeCell ref="E330:F330"/>
    <mergeCell ref="E331:F331"/>
    <mergeCell ref="E332:F332"/>
    <mergeCell ref="E335:F335"/>
    <mergeCell ref="A378:J378"/>
    <mergeCell ref="A2:B2"/>
    <mergeCell ref="E370:F370"/>
    <mergeCell ref="E371:F371"/>
    <mergeCell ref="E372:F372"/>
    <mergeCell ref="E373:F373"/>
    <mergeCell ref="E363:F363"/>
    <mergeCell ref="E366:F366"/>
    <mergeCell ref="E367:F367"/>
    <mergeCell ref="E368:F368"/>
    <mergeCell ref="E369:F369"/>
    <mergeCell ref="E357:F357"/>
    <mergeCell ref="E358:F358"/>
    <mergeCell ref="E359:F359"/>
    <mergeCell ref="E360:F360"/>
    <mergeCell ref="E361:F361"/>
    <mergeCell ref="E362:F362"/>
    <mergeCell ref="E350:F350"/>
    <mergeCell ref="E351:F351"/>
    <mergeCell ref="E352:F352"/>
    <mergeCell ref="E355:F355"/>
    <mergeCell ref="E356:F356"/>
    <mergeCell ref="E343:F343"/>
    <mergeCell ref="E344:F344"/>
  </mergeCells>
  <pageMargins left="0.511811024" right="0.511811024" top="0.78740157499999996" bottom="0.78740157499999996" header="0.31496062000000002" footer="0.31496062000000002"/>
  <pageSetup paperSize="9"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view="pageBreakPreview" topLeftCell="B1" zoomScale="85" zoomScaleNormal="70" zoomScaleSheetLayoutView="85" workbookViewId="0">
      <selection activeCell="B2" sqref="B2"/>
    </sheetView>
  </sheetViews>
  <sheetFormatPr defaultRowHeight="13.8" x14ac:dyDescent="0.25"/>
  <cols>
    <col min="1" max="1" width="5.5" customWidth="1"/>
    <col min="2" max="2" width="60" bestFit="1" customWidth="1"/>
    <col min="3" max="3" width="20" bestFit="1" customWidth="1"/>
    <col min="4" max="10" width="12.09765625" bestFit="1" customWidth="1"/>
    <col min="11" max="12" width="12.3984375" bestFit="1" customWidth="1"/>
    <col min="13" max="13" width="25.09765625" hidden="1" customWidth="1"/>
    <col min="14" max="30" width="12" bestFit="1" customWidth="1"/>
  </cols>
  <sheetData>
    <row r="1" spans="1:12" ht="20.25" customHeight="1" x14ac:dyDescent="0.25">
      <c r="A1" s="69"/>
      <c r="B1" s="97" t="s">
        <v>509</v>
      </c>
      <c r="C1" s="215" t="s">
        <v>0</v>
      </c>
      <c r="D1" s="215"/>
      <c r="E1" s="215"/>
      <c r="F1" s="215"/>
      <c r="G1" s="211" t="s">
        <v>1</v>
      </c>
      <c r="H1" s="211"/>
      <c r="I1" s="211" t="s">
        <v>2</v>
      </c>
      <c r="J1" s="211"/>
      <c r="K1" s="211"/>
      <c r="L1" s="212"/>
    </row>
    <row r="2" spans="1:12" ht="102" customHeight="1" x14ac:dyDescent="0.25">
      <c r="A2" s="70"/>
      <c r="B2" s="71" t="s">
        <v>199</v>
      </c>
      <c r="C2" s="183" t="s">
        <v>3</v>
      </c>
      <c r="D2" s="183"/>
      <c r="E2" s="183"/>
      <c r="F2" s="183"/>
      <c r="G2" s="219" t="s">
        <v>4</v>
      </c>
      <c r="H2" s="219"/>
      <c r="I2" s="213" t="s">
        <v>201</v>
      </c>
      <c r="J2" s="213"/>
      <c r="K2" s="213"/>
      <c r="L2" s="214"/>
    </row>
    <row r="3" spans="1:12" ht="25.5" customHeight="1" x14ac:dyDescent="0.25">
      <c r="A3" s="216" t="s">
        <v>183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8"/>
    </row>
    <row r="4" spans="1:12" x14ac:dyDescent="0.25">
      <c r="A4" s="72" t="s">
        <v>6</v>
      </c>
      <c r="B4" s="34" t="s">
        <v>9</v>
      </c>
      <c r="C4" s="35" t="s">
        <v>184</v>
      </c>
      <c r="D4" s="35" t="s">
        <v>185</v>
      </c>
      <c r="E4" s="35" t="s">
        <v>186</v>
      </c>
      <c r="F4" s="35" t="s">
        <v>187</v>
      </c>
      <c r="G4" s="35" t="s">
        <v>188</v>
      </c>
      <c r="H4" s="35" t="s">
        <v>189</v>
      </c>
      <c r="I4" s="35" t="s">
        <v>190</v>
      </c>
      <c r="J4" s="35" t="s">
        <v>191</v>
      </c>
      <c r="K4" s="35" t="s">
        <v>192</v>
      </c>
      <c r="L4" s="73" t="s">
        <v>193</v>
      </c>
    </row>
    <row r="5" spans="1:12" x14ac:dyDescent="0.25">
      <c r="A5" s="196" t="s">
        <v>15</v>
      </c>
      <c r="B5" s="202" t="s">
        <v>16</v>
      </c>
      <c r="C5" s="38">
        <f>SUM(D5:L5)</f>
        <v>0.99999999999999989</v>
      </c>
      <c r="D5" s="42">
        <v>0.1111</v>
      </c>
      <c r="E5" s="42">
        <v>0.1111</v>
      </c>
      <c r="F5" s="42">
        <v>0.1111</v>
      </c>
      <c r="G5" s="42">
        <v>0.1111</v>
      </c>
      <c r="H5" s="42">
        <v>0.1111</v>
      </c>
      <c r="I5" s="42">
        <v>0.1111</v>
      </c>
      <c r="J5" s="42">
        <v>0.1111</v>
      </c>
      <c r="K5" s="42">
        <v>0.1111</v>
      </c>
      <c r="L5" s="74">
        <v>0.11119999999999999</v>
      </c>
    </row>
    <row r="6" spans="1:12" ht="27.75" customHeight="1" thickBot="1" x14ac:dyDescent="0.3">
      <c r="A6" s="197"/>
      <c r="B6" s="203"/>
      <c r="C6" s="39">
        <f>'Orçamento Sintético'!J5</f>
        <v>15355.19976</v>
      </c>
      <c r="D6" s="43">
        <f>D5*$C$6</f>
        <v>1705.962693336</v>
      </c>
      <c r="E6" s="43">
        <f t="shared" ref="E6:L6" si="0">E5*$C$6</f>
        <v>1705.962693336</v>
      </c>
      <c r="F6" s="43">
        <f t="shared" si="0"/>
        <v>1705.962693336</v>
      </c>
      <c r="G6" s="43">
        <f t="shared" si="0"/>
        <v>1705.962693336</v>
      </c>
      <c r="H6" s="43">
        <f t="shared" si="0"/>
        <v>1705.962693336</v>
      </c>
      <c r="I6" s="43">
        <f t="shared" si="0"/>
        <v>1705.962693336</v>
      </c>
      <c r="J6" s="43">
        <f t="shared" si="0"/>
        <v>1705.962693336</v>
      </c>
      <c r="K6" s="43">
        <f t="shared" si="0"/>
        <v>1705.962693336</v>
      </c>
      <c r="L6" s="75">
        <f t="shared" si="0"/>
        <v>1707.4982133119997</v>
      </c>
    </row>
    <row r="7" spans="1:12" ht="14.4" thickTop="1" x14ac:dyDescent="0.25">
      <c r="A7" s="196" t="s">
        <v>25</v>
      </c>
      <c r="B7" s="220" t="s">
        <v>26</v>
      </c>
      <c r="C7" s="37">
        <f>SUM(D7:L7)</f>
        <v>1</v>
      </c>
      <c r="D7" s="44">
        <v>1</v>
      </c>
      <c r="E7" s="41" t="s">
        <v>194</v>
      </c>
      <c r="F7" s="41" t="s">
        <v>194</v>
      </c>
      <c r="G7" s="41" t="s">
        <v>194</v>
      </c>
      <c r="H7" s="41" t="s">
        <v>194</v>
      </c>
      <c r="I7" s="41" t="s">
        <v>194</v>
      </c>
      <c r="J7" s="41" t="s">
        <v>194</v>
      </c>
      <c r="K7" s="41" t="s">
        <v>194</v>
      </c>
      <c r="L7" s="76" t="s">
        <v>194</v>
      </c>
    </row>
    <row r="8" spans="1:12" ht="14.4" thickBot="1" x14ac:dyDescent="0.3">
      <c r="A8" s="197"/>
      <c r="B8" s="221"/>
      <c r="C8" s="40">
        <f>'Orçamento Sintético'!J8</f>
        <v>873.78879881</v>
      </c>
      <c r="D8" s="45">
        <f>D7*C8</f>
        <v>873.78879881</v>
      </c>
      <c r="E8" s="40"/>
      <c r="F8" s="40"/>
      <c r="G8" s="40"/>
      <c r="H8" s="40"/>
      <c r="I8" s="40"/>
      <c r="J8" s="40"/>
      <c r="K8" s="40"/>
      <c r="L8" s="77"/>
    </row>
    <row r="9" spans="1:12" ht="14.4" thickTop="1" x14ac:dyDescent="0.25">
      <c r="A9" s="196" t="s">
        <v>38</v>
      </c>
      <c r="B9" s="202" t="s">
        <v>39</v>
      </c>
      <c r="C9" s="46">
        <f>SUM(D9:L9)</f>
        <v>1</v>
      </c>
      <c r="D9" s="47">
        <v>1</v>
      </c>
      <c r="E9" s="46" t="s">
        <v>194</v>
      </c>
      <c r="F9" s="46" t="s">
        <v>194</v>
      </c>
      <c r="G9" s="46" t="s">
        <v>194</v>
      </c>
      <c r="H9" s="46" t="s">
        <v>194</v>
      </c>
      <c r="I9" s="46" t="s">
        <v>194</v>
      </c>
      <c r="J9" s="46" t="s">
        <v>194</v>
      </c>
      <c r="K9" s="46" t="s">
        <v>194</v>
      </c>
      <c r="L9" s="78" t="s">
        <v>194</v>
      </c>
    </row>
    <row r="10" spans="1:12" ht="14.4" thickBot="1" x14ac:dyDescent="0.3">
      <c r="A10" s="197"/>
      <c r="B10" s="203"/>
      <c r="C10" s="36">
        <f>'Orçamento Sintético'!J12</f>
        <v>1305.77137483</v>
      </c>
      <c r="D10" s="48">
        <f>D9*C10</f>
        <v>1305.77137483</v>
      </c>
      <c r="E10" s="49"/>
      <c r="F10" s="40"/>
      <c r="G10" s="40"/>
      <c r="H10" s="40"/>
      <c r="I10" s="40"/>
      <c r="J10" s="40"/>
      <c r="K10" s="40"/>
      <c r="L10" s="77"/>
    </row>
    <row r="11" spans="1:12" ht="14.4" thickTop="1" x14ac:dyDescent="0.25">
      <c r="A11" s="196" t="s">
        <v>46</v>
      </c>
      <c r="B11" s="202" t="s">
        <v>47</v>
      </c>
      <c r="C11" s="46">
        <f>SUM(D11:L11)</f>
        <v>1</v>
      </c>
      <c r="D11" s="50">
        <v>0.5</v>
      </c>
      <c r="E11" s="51">
        <v>0.5</v>
      </c>
      <c r="F11" s="46" t="s">
        <v>194</v>
      </c>
      <c r="G11" s="46" t="s">
        <v>194</v>
      </c>
      <c r="H11" s="46" t="s">
        <v>194</v>
      </c>
      <c r="I11" s="46" t="s">
        <v>194</v>
      </c>
      <c r="J11" s="46" t="s">
        <v>194</v>
      </c>
      <c r="K11" s="46" t="s">
        <v>194</v>
      </c>
      <c r="L11" s="78" t="s">
        <v>194</v>
      </c>
    </row>
    <row r="12" spans="1:12" ht="14.4" thickBot="1" x14ac:dyDescent="0.3">
      <c r="A12" s="197"/>
      <c r="B12" s="203"/>
      <c r="C12" s="36">
        <f>'Orçamento Sintético'!J15</f>
        <v>9845.2224984099976</v>
      </c>
      <c r="D12" s="48">
        <f>D11*C12</f>
        <v>4922.6112492049988</v>
      </c>
      <c r="E12" s="52">
        <f>E11*C12</f>
        <v>4922.6112492049988</v>
      </c>
      <c r="F12" s="56"/>
      <c r="G12" s="40"/>
      <c r="H12" s="40"/>
      <c r="I12" s="40"/>
      <c r="J12" s="40"/>
      <c r="K12" s="40"/>
      <c r="L12" s="77"/>
    </row>
    <row r="13" spans="1:12" s="54" customFormat="1" ht="14.4" thickTop="1" x14ac:dyDescent="0.25">
      <c r="A13" s="204" t="s">
        <v>81</v>
      </c>
      <c r="B13" s="202" t="s">
        <v>82</v>
      </c>
      <c r="C13" s="46">
        <f>SUM(D13:L13)</f>
        <v>1</v>
      </c>
      <c r="D13" s="53" t="s">
        <v>194</v>
      </c>
      <c r="E13" s="50">
        <v>0.2</v>
      </c>
      <c r="F13" s="67">
        <v>0.2</v>
      </c>
      <c r="G13" s="57">
        <v>0.4</v>
      </c>
      <c r="H13" s="57">
        <v>0.2</v>
      </c>
      <c r="I13" s="46" t="s">
        <v>194</v>
      </c>
      <c r="J13" s="46" t="s">
        <v>194</v>
      </c>
      <c r="K13" s="46" t="s">
        <v>194</v>
      </c>
      <c r="L13" s="78" t="s">
        <v>194</v>
      </c>
    </row>
    <row r="14" spans="1:12" s="23" customFormat="1" ht="14.4" thickBot="1" x14ac:dyDescent="0.3">
      <c r="A14" s="205"/>
      <c r="B14" s="203"/>
      <c r="C14" s="40">
        <f>'Orçamento Sintético'!J26</f>
        <v>31329.198659369995</v>
      </c>
      <c r="D14" s="55"/>
      <c r="E14" s="48">
        <f>E13*$C$14</f>
        <v>6265.839731873999</v>
      </c>
      <c r="F14" s="52">
        <f t="shared" ref="F14:H14" si="1">F13*$C$14</f>
        <v>6265.839731873999</v>
      </c>
      <c r="G14" s="52">
        <f t="shared" si="1"/>
        <v>12531.679463747998</v>
      </c>
      <c r="H14" s="52">
        <f t="shared" si="1"/>
        <v>6265.839731873999</v>
      </c>
      <c r="I14" s="56"/>
      <c r="J14" s="40"/>
      <c r="K14" s="40"/>
      <c r="L14" s="77"/>
    </row>
    <row r="15" spans="1:12" s="54" customFormat="1" ht="14.4" thickTop="1" x14ac:dyDescent="0.25">
      <c r="A15" s="204" t="s">
        <v>116</v>
      </c>
      <c r="B15" s="202" t="s">
        <v>117</v>
      </c>
      <c r="C15" s="46">
        <f>SUM(D15:L15)</f>
        <v>1</v>
      </c>
      <c r="D15" s="46" t="s">
        <v>194</v>
      </c>
      <c r="E15" s="53" t="s">
        <v>194</v>
      </c>
      <c r="F15" s="53" t="s">
        <v>194</v>
      </c>
      <c r="G15" s="53" t="s">
        <v>194</v>
      </c>
      <c r="H15" s="53" t="s">
        <v>194</v>
      </c>
      <c r="I15" s="57">
        <v>0.5</v>
      </c>
      <c r="J15" s="57">
        <v>0.5</v>
      </c>
      <c r="K15" s="46" t="s">
        <v>194</v>
      </c>
      <c r="L15" s="78" t="s">
        <v>194</v>
      </c>
    </row>
    <row r="16" spans="1:12" s="23" customFormat="1" ht="14.4" thickBot="1" x14ac:dyDescent="0.3">
      <c r="A16" s="205"/>
      <c r="B16" s="203"/>
      <c r="C16" s="40">
        <f>'Orçamento Sintético'!J38</f>
        <v>2141.5733237999998</v>
      </c>
      <c r="D16" s="40"/>
      <c r="E16" s="40"/>
      <c r="F16" s="40"/>
      <c r="G16" s="55"/>
      <c r="H16" s="55"/>
      <c r="I16" s="45">
        <f>I15*C16</f>
        <v>1070.7866618999999</v>
      </c>
      <c r="J16" s="45">
        <f>J15*C16</f>
        <v>1070.7866618999999</v>
      </c>
      <c r="K16" s="40"/>
      <c r="L16" s="77"/>
    </row>
    <row r="17" spans="1:13" s="54" customFormat="1" ht="14.4" thickTop="1" x14ac:dyDescent="0.25">
      <c r="A17" s="204" t="s">
        <v>128</v>
      </c>
      <c r="B17" s="202" t="s">
        <v>129</v>
      </c>
      <c r="C17" s="46">
        <f>SUM(D17:L17)</f>
        <v>1</v>
      </c>
      <c r="D17" s="46" t="s">
        <v>194</v>
      </c>
      <c r="E17" s="57">
        <v>0.5</v>
      </c>
      <c r="F17" s="57">
        <v>0.5</v>
      </c>
      <c r="G17" s="46" t="s">
        <v>194</v>
      </c>
      <c r="H17" s="46" t="s">
        <v>194</v>
      </c>
      <c r="I17" s="53" t="s">
        <v>194</v>
      </c>
      <c r="J17" s="53" t="s">
        <v>194</v>
      </c>
      <c r="K17" s="46" t="s">
        <v>194</v>
      </c>
      <c r="L17" s="78" t="s">
        <v>194</v>
      </c>
    </row>
    <row r="18" spans="1:13" s="23" customFormat="1" ht="14.4" thickBot="1" x14ac:dyDescent="0.3">
      <c r="A18" s="205"/>
      <c r="B18" s="203"/>
      <c r="C18" s="40">
        <f>'Orçamento Sintético'!J42</f>
        <v>2102.30519607</v>
      </c>
      <c r="D18" s="40"/>
      <c r="E18" s="45">
        <f>E17*C18</f>
        <v>1051.152598035</v>
      </c>
      <c r="F18" s="48">
        <f>F17*C18</f>
        <v>1051.152598035</v>
      </c>
      <c r="G18" s="59"/>
      <c r="H18" s="40"/>
      <c r="I18" s="40"/>
      <c r="J18" s="40"/>
      <c r="K18" s="40"/>
      <c r="L18" s="77"/>
    </row>
    <row r="19" spans="1:13" s="54" customFormat="1" ht="14.4" thickTop="1" x14ac:dyDescent="0.25">
      <c r="A19" s="204" t="s">
        <v>136</v>
      </c>
      <c r="B19" s="202" t="s">
        <v>137</v>
      </c>
      <c r="C19" s="46">
        <f>SUM(D19:L19)</f>
        <v>1</v>
      </c>
      <c r="D19" s="46" t="s">
        <v>194</v>
      </c>
      <c r="E19" s="53" t="s">
        <v>194</v>
      </c>
      <c r="F19" s="58" t="s">
        <v>194</v>
      </c>
      <c r="G19" s="60">
        <v>0.1</v>
      </c>
      <c r="H19" s="61">
        <v>0.15</v>
      </c>
      <c r="I19" s="61">
        <v>0.15</v>
      </c>
      <c r="J19" s="61">
        <v>0.2</v>
      </c>
      <c r="K19" s="61">
        <v>0.2</v>
      </c>
      <c r="L19" s="79">
        <v>0.2</v>
      </c>
    </row>
    <row r="20" spans="1:13" s="23" customFormat="1" ht="14.4" thickBot="1" x14ac:dyDescent="0.3">
      <c r="A20" s="205"/>
      <c r="B20" s="203"/>
      <c r="C20" s="40">
        <f>'Orçamento Sintético'!J45</f>
        <v>37072.130749999997</v>
      </c>
      <c r="D20" s="40"/>
      <c r="E20" s="55"/>
      <c r="F20" s="55"/>
      <c r="G20" s="62">
        <f>G19*$C$20</f>
        <v>3707.2130749999997</v>
      </c>
      <c r="H20" s="62">
        <f t="shared" ref="H20:L20" si="2">H19*$C$20</f>
        <v>5560.8196124999995</v>
      </c>
      <c r="I20" s="62">
        <f t="shared" si="2"/>
        <v>5560.8196124999995</v>
      </c>
      <c r="J20" s="62">
        <f t="shared" si="2"/>
        <v>7414.4261499999993</v>
      </c>
      <c r="K20" s="62">
        <f t="shared" si="2"/>
        <v>7414.4261499999993</v>
      </c>
      <c r="L20" s="80">
        <f t="shared" si="2"/>
        <v>7414.4261499999993</v>
      </c>
    </row>
    <row r="21" spans="1:13" s="54" customFormat="1" ht="14.4" thickTop="1" x14ac:dyDescent="0.25">
      <c r="A21" s="196" t="s">
        <v>144</v>
      </c>
      <c r="B21" s="198" t="s">
        <v>145</v>
      </c>
      <c r="C21" s="46">
        <f>SUM(D21:L21)</f>
        <v>1</v>
      </c>
      <c r="D21" s="46" t="s">
        <v>194</v>
      </c>
      <c r="E21" s="46" t="s">
        <v>194</v>
      </c>
      <c r="F21" s="46" t="s">
        <v>194</v>
      </c>
      <c r="G21" s="53" t="s">
        <v>194</v>
      </c>
      <c r="H21" s="53" t="s">
        <v>194</v>
      </c>
      <c r="I21" s="53" t="s">
        <v>194</v>
      </c>
      <c r="J21" s="63">
        <v>0.5</v>
      </c>
      <c r="K21" s="64">
        <v>0.5</v>
      </c>
      <c r="L21" s="81" t="s">
        <v>194</v>
      </c>
    </row>
    <row r="22" spans="1:13" s="23" customFormat="1" ht="14.4" thickBot="1" x14ac:dyDescent="0.3">
      <c r="A22" s="197"/>
      <c r="B22" s="199"/>
      <c r="C22" s="40">
        <f>'Orçamento Sintético'!J48</f>
        <v>10987.2721922</v>
      </c>
      <c r="D22" s="40"/>
      <c r="E22" s="40"/>
      <c r="F22" s="40"/>
      <c r="G22" s="55"/>
      <c r="H22" s="55"/>
      <c r="I22" s="55"/>
      <c r="J22" s="65">
        <f>J21*C22</f>
        <v>5493.6360961</v>
      </c>
      <c r="K22" s="66">
        <f>K21*C22</f>
        <v>5493.6360961</v>
      </c>
      <c r="L22" s="82"/>
    </row>
    <row r="23" spans="1:13" s="54" customFormat="1" ht="14.4" thickTop="1" x14ac:dyDescent="0.25">
      <c r="A23" s="209" t="s">
        <v>195</v>
      </c>
      <c r="B23" s="210"/>
      <c r="C23" s="83"/>
      <c r="D23" s="84">
        <f>D24/$M$26</f>
        <v>7.9343651276422289E-2</v>
      </c>
      <c r="E23" s="84">
        <f t="shared" ref="E23:L23" si="3">E24/$M$26</f>
        <v>0.12562162798370946</v>
      </c>
      <c r="F23" s="84">
        <f t="shared" si="3"/>
        <v>8.1278757498937537E-2</v>
      </c>
      <c r="G23" s="84">
        <f t="shared" si="3"/>
        <v>0.16164721346882552</v>
      </c>
      <c r="H23" s="84">
        <f t="shared" si="3"/>
        <v>0.12190182729429562</v>
      </c>
      <c r="I23" s="84">
        <f t="shared" si="3"/>
        <v>7.5104801532698579E-2</v>
      </c>
      <c r="J23" s="84">
        <f t="shared" si="3"/>
        <v>0.14128874579084724</v>
      </c>
      <c r="K23" s="84">
        <f t="shared" si="3"/>
        <v>0.1316431020741875</v>
      </c>
      <c r="L23" s="85">
        <f t="shared" si="3"/>
        <v>8.2170273080076128E-2</v>
      </c>
    </row>
    <row r="24" spans="1:13" s="23" customFormat="1" x14ac:dyDescent="0.25">
      <c r="A24" s="206" t="s">
        <v>196</v>
      </c>
      <c r="B24" s="207"/>
      <c r="C24" s="86"/>
      <c r="D24" s="87">
        <f>SUM(D6,D8,D10,D12,D14,D16,D18,D20,D22)</f>
        <v>8808.1341161809978</v>
      </c>
      <c r="E24" s="87">
        <f t="shared" ref="E24:L24" si="4">SUM(E6,E8,E10,E12,E14,E16,E18,E20,E22)</f>
        <v>13945.566272449998</v>
      </c>
      <c r="F24" s="87">
        <f t="shared" si="4"/>
        <v>9022.9550232449983</v>
      </c>
      <c r="G24" s="87">
        <f t="shared" si="4"/>
        <v>17944.855232083995</v>
      </c>
      <c r="H24" s="87">
        <f t="shared" si="4"/>
        <v>13532.622037709998</v>
      </c>
      <c r="I24" s="87">
        <f t="shared" si="4"/>
        <v>8337.5689677359987</v>
      </c>
      <c r="J24" s="87">
        <f t="shared" si="4"/>
        <v>15684.811601335998</v>
      </c>
      <c r="K24" s="87">
        <f t="shared" si="4"/>
        <v>14614.024939436</v>
      </c>
      <c r="L24" s="88">
        <f t="shared" si="4"/>
        <v>9121.9243633119986</v>
      </c>
    </row>
    <row r="25" spans="1:13" x14ac:dyDescent="0.25">
      <c r="A25" s="208" t="s">
        <v>197</v>
      </c>
      <c r="B25" s="194"/>
      <c r="C25" s="89"/>
      <c r="D25" s="156">
        <f>D23</f>
        <v>7.9343651276422289E-2</v>
      </c>
      <c r="E25" s="156">
        <f>E23+D25</f>
        <v>0.20496527926013175</v>
      </c>
      <c r="F25" s="84">
        <f t="shared" ref="F25:L25" si="5">F23+E25</f>
        <v>0.28624403675906929</v>
      </c>
      <c r="G25" s="84">
        <f t="shared" si="5"/>
        <v>0.44789125022789478</v>
      </c>
      <c r="H25" s="84">
        <f t="shared" si="5"/>
        <v>0.56979307752219044</v>
      </c>
      <c r="I25" s="84">
        <f t="shared" si="5"/>
        <v>0.64489787905488904</v>
      </c>
      <c r="J25" s="84">
        <f t="shared" si="5"/>
        <v>0.78618662484573631</v>
      </c>
      <c r="K25" s="84">
        <f t="shared" si="5"/>
        <v>0.91782972691992382</v>
      </c>
      <c r="L25" s="85">
        <f t="shared" si="5"/>
        <v>1</v>
      </c>
    </row>
    <row r="26" spans="1:13" s="23" customFormat="1" x14ac:dyDescent="0.25">
      <c r="A26" s="206" t="s">
        <v>198</v>
      </c>
      <c r="B26" s="207"/>
      <c r="C26" s="86"/>
      <c r="D26" s="87">
        <f>D24</f>
        <v>8808.1341161809978</v>
      </c>
      <c r="E26" s="87">
        <f>E24+D26</f>
        <v>22753.700388630998</v>
      </c>
      <c r="F26" s="87">
        <f>F24+E26</f>
        <v>31776.655411875996</v>
      </c>
      <c r="G26" s="87">
        <f t="shared" ref="G26:L26" si="6">G24+F26</f>
        <v>49721.510643959991</v>
      </c>
      <c r="H26" s="87">
        <f t="shared" si="6"/>
        <v>63254.132681669988</v>
      </c>
      <c r="I26" s="87">
        <f t="shared" si="6"/>
        <v>71591.701649405994</v>
      </c>
      <c r="J26" s="87">
        <f t="shared" si="6"/>
        <v>87276.513250741991</v>
      </c>
      <c r="K26" s="87">
        <f t="shared" si="6"/>
        <v>101890.53819017799</v>
      </c>
      <c r="L26" s="88">
        <f t="shared" si="6"/>
        <v>111012.46255348998</v>
      </c>
      <c r="M26" s="23">
        <f>'Orçamento Sintético'!L61</f>
        <v>111012.46255349</v>
      </c>
    </row>
    <row r="27" spans="1:13" x14ac:dyDescent="0.25">
      <c r="A27" s="91"/>
      <c r="B27" s="92"/>
      <c r="C27" s="92"/>
      <c r="D27" s="92"/>
      <c r="E27" s="92"/>
      <c r="F27" s="92"/>
      <c r="G27" s="92"/>
      <c r="H27" s="93"/>
      <c r="I27" s="93"/>
      <c r="J27" s="93"/>
      <c r="K27" s="93"/>
      <c r="L27" s="94"/>
    </row>
    <row r="28" spans="1:13" ht="60" customHeight="1" x14ac:dyDescent="0.25">
      <c r="A28" s="95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4"/>
    </row>
    <row r="29" spans="1:13" ht="69.900000000000006" customHeight="1" thickBot="1" x14ac:dyDescent="0.3">
      <c r="A29" s="181" t="s">
        <v>200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1"/>
    </row>
  </sheetData>
  <mergeCells count="30">
    <mergeCell ref="I1:L1"/>
    <mergeCell ref="I2:L2"/>
    <mergeCell ref="A15:A16"/>
    <mergeCell ref="A17:A18"/>
    <mergeCell ref="A19:A20"/>
    <mergeCell ref="A5:A6"/>
    <mergeCell ref="A7:A8"/>
    <mergeCell ref="A9:A10"/>
    <mergeCell ref="C2:F2"/>
    <mergeCell ref="C1:F1"/>
    <mergeCell ref="A3:L3"/>
    <mergeCell ref="G1:H1"/>
    <mergeCell ref="G2:H2"/>
    <mergeCell ref="B5:B6"/>
    <mergeCell ref="B7:B8"/>
    <mergeCell ref="B9:B10"/>
    <mergeCell ref="A21:A22"/>
    <mergeCell ref="B21:B22"/>
    <mergeCell ref="A29:L29"/>
    <mergeCell ref="B11:B12"/>
    <mergeCell ref="B13:B14"/>
    <mergeCell ref="B15:B16"/>
    <mergeCell ref="B17:B18"/>
    <mergeCell ref="B19:B20"/>
    <mergeCell ref="A11:A12"/>
    <mergeCell ref="A13:A14"/>
    <mergeCell ref="A24:B24"/>
    <mergeCell ref="A25:B25"/>
    <mergeCell ref="A26:B26"/>
    <mergeCell ref="A23:B23"/>
  </mergeCells>
  <pageMargins left="0" right="0" top="0.78740157480314965" bottom="0.78740157480314965" header="0.31496062992125984" footer="0.31496062992125984"/>
  <pageSetup paperSize="9" scale="6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6"/>
  <sheetViews>
    <sheetView tabSelected="1" view="pageBreakPreview" zoomScaleNormal="100" zoomScaleSheetLayoutView="100" workbookViewId="0">
      <selection activeCell="B9" sqref="B9"/>
    </sheetView>
  </sheetViews>
  <sheetFormatPr defaultRowHeight="13.8" x14ac:dyDescent="0.25"/>
  <cols>
    <col min="1" max="1" width="14" customWidth="1"/>
    <col min="2" max="2" width="27" customWidth="1"/>
    <col min="3" max="3" width="14" customWidth="1"/>
  </cols>
  <sheetData>
    <row r="1" spans="1:3" ht="59.25" customHeight="1" x14ac:dyDescent="0.25">
      <c r="A1" s="222" t="s">
        <v>510</v>
      </c>
      <c r="B1" s="223"/>
      <c r="C1" s="224"/>
    </row>
    <row r="2" spans="1:3" x14ac:dyDescent="0.25">
      <c r="A2" s="105" t="s">
        <v>202</v>
      </c>
      <c r="B2" s="98" t="s">
        <v>203</v>
      </c>
      <c r="C2" s="106" t="s">
        <v>204</v>
      </c>
    </row>
    <row r="3" spans="1:3" x14ac:dyDescent="0.25">
      <c r="A3" s="105"/>
      <c r="B3" s="99"/>
      <c r="C3" s="106"/>
    </row>
    <row r="4" spans="1:3" x14ac:dyDescent="0.25">
      <c r="A4" s="105" t="s">
        <v>205</v>
      </c>
      <c r="B4" s="99" t="s">
        <v>206</v>
      </c>
      <c r="C4" s="107">
        <f>C5</f>
        <v>7.4</v>
      </c>
    </row>
    <row r="5" spans="1:3" x14ac:dyDescent="0.25">
      <c r="A5" s="108" t="s">
        <v>207</v>
      </c>
      <c r="B5" s="100" t="s">
        <v>208</v>
      </c>
      <c r="C5" s="109">
        <v>7.4</v>
      </c>
    </row>
    <row r="6" spans="1:3" ht="14.4" x14ac:dyDescent="0.25">
      <c r="A6" s="108"/>
      <c r="B6" s="101"/>
      <c r="C6" s="110"/>
    </row>
    <row r="7" spans="1:3" x14ac:dyDescent="0.25">
      <c r="A7" s="105" t="s">
        <v>209</v>
      </c>
      <c r="B7" s="99" t="s">
        <v>210</v>
      </c>
      <c r="C7" s="111">
        <f>SUM(C8:C11)</f>
        <v>7.3000000000000007</v>
      </c>
    </row>
    <row r="8" spans="1:3" x14ac:dyDescent="0.25">
      <c r="A8" s="108" t="s">
        <v>211</v>
      </c>
      <c r="B8" s="121" t="s">
        <v>212</v>
      </c>
      <c r="C8" s="109">
        <v>0.8</v>
      </c>
    </row>
    <row r="9" spans="1:3" x14ac:dyDescent="0.25">
      <c r="A9" s="108" t="s">
        <v>213</v>
      </c>
      <c r="B9" s="100" t="s">
        <v>214</v>
      </c>
      <c r="C9" s="109">
        <v>1.27</v>
      </c>
    </row>
    <row r="10" spans="1:3" x14ac:dyDescent="0.25">
      <c r="A10" s="108" t="s">
        <v>215</v>
      </c>
      <c r="B10" s="100" t="s">
        <v>216</v>
      </c>
      <c r="C10" s="109">
        <v>1.23</v>
      </c>
    </row>
    <row r="11" spans="1:3" x14ac:dyDescent="0.25">
      <c r="A11" s="108" t="s">
        <v>217</v>
      </c>
      <c r="B11" s="100" t="s">
        <v>218</v>
      </c>
      <c r="C11" s="109">
        <v>4</v>
      </c>
    </row>
    <row r="12" spans="1:3" x14ac:dyDescent="0.25">
      <c r="A12" s="108"/>
      <c r="B12" s="100"/>
      <c r="C12" s="112"/>
    </row>
    <row r="13" spans="1:3" x14ac:dyDescent="0.25">
      <c r="A13" s="105" t="s">
        <v>219</v>
      </c>
      <c r="B13" s="99" t="s">
        <v>220</v>
      </c>
      <c r="C13" s="111">
        <f>SUM(C14:C17)</f>
        <v>10.65</v>
      </c>
    </row>
    <row r="14" spans="1:3" x14ac:dyDescent="0.25">
      <c r="A14" s="108" t="s">
        <v>221</v>
      </c>
      <c r="B14" s="102" t="s">
        <v>222</v>
      </c>
      <c r="C14" s="109">
        <v>3</v>
      </c>
    </row>
    <row r="15" spans="1:3" x14ac:dyDescent="0.25">
      <c r="A15" s="108" t="s">
        <v>223</v>
      </c>
      <c r="B15" s="100" t="s">
        <v>224</v>
      </c>
      <c r="C15" s="109">
        <v>0.65</v>
      </c>
    </row>
    <row r="16" spans="1:3" x14ac:dyDescent="0.25">
      <c r="A16" s="108" t="s">
        <v>225</v>
      </c>
      <c r="B16" s="100" t="s">
        <v>226</v>
      </c>
      <c r="C16" s="109">
        <v>2.5</v>
      </c>
    </row>
    <row r="17" spans="1:3" x14ac:dyDescent="0.25">
      <c r="A17" s="108" t="s">
        <v>227</v>
      </c>
      <c r="B17" s="100" t="s">
        <v>228</v>
      </c>
      <c r="C17" s="109">
        <v>4.5</v>
      </c>
    </row>
    <row r="18" spans="1:3" ht="14.4" x14ac:dyDescent="0.25">
      <c r="A18" s="108"/>
      <c r="B18" s="100"/>
      <c r="C18" s="113"/>
    </row>
    <row r="19" spans="1:3" x14ac:dyDescent="0.25">
      <c r="A19" s="114"/>
      <c r="B19" s="103"/>
      <c r="C19" s="115">
        <f>((((1+(C11+C8+C9)/100)*(1+C10/100)*(1+C5/100))/(1-C13/100))-1)*100</f>
        <v>29.065904772244</v>
      </c>
    </row>
    <row r="20" spans="1:3" ht="14.4" x14ac:dyDescent="0.25">
      <c r="A20" s="225" t="s">
        <v>229</v>
      </c>
      <c r="B20" s="226"/>
      <c r="C20" s="227"/>
    </row>
    <row r="21" spans="1:3" x14ac:dyDescent="0.25">
      <c r="A21" s="116"/>
      <c r="B21" s="104"/>
      <c r="C21" s="117"/>
    </row>
    <row r="22" spans="1:3" x14ac:dyDescent="0.25">
      <c r="A22" s="116"/>
      <c r="B22" s="104"/>
      <c r="C22" s="117"/>
    </row>
    <row r="23" spans="1:3" x14ac:dyDescent="0.25">
      <c r="A23" s="116"/>
      <c r="B23" s="104"/>
      <c r="C23" s="117"/>
    </row>
    <row r="24" spans="1:3" x14ac:dyDescent="0.25">
      <c r="A24" s="116"/>
      <c r="B24" s="104"/>
      <c r="C24" s="117"/>
    </row>
    <row r="25" spans="1:3" x14ac:dyDescent="0.25">
      <c r="A25" s="116"/>
      <c r="B25" s="104"/>
      <c r="C25" s="117"/>
    </row>
    <row r="26" spans="1:3" ht="14.4" thickBot="1" x14ac:dyDescent="0.3">
      <c r="A26" s="118"/>
      <c r="B26" s="119"/>
      <c r="C26" s="120"/>
    </row>
  </sheetData>
  <mergeCells count="2">
    <mergeCell ref="A1:C1"/>
    <mergeCell ref="A20:C20"/>
  </mergeCells>
  <pageMargins left="0.51181102362204722" right="0.51181102362204722" top="0.78740157480314965" bottom="0.78740157480314965" header="0.31496062992125984" footer="0.31496062992125984"/>
  <pageSetup paperSize="9" scale="12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Orçamento Sintético</vt:lpstr>
      <vt:lpstr>CPU</vt:lpstr>
      <vt:lpstr>Cronograma</vt:lpstr>
      <vt:lpstr>BDI</vt:lpstr>
      <vt:lpstr>BDI!Area_de_impressao</vt:lpstr>
      <vt:lpstr>CPU!Area_de_impressao</vt:lpstr>
      <vt:lpstr>Cronograma!Area_de_impressao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Marcilon C. de Oliveira</cp:lastModifiedBy>
  <cp:revision>0</cp:revision>
  <cp:lastPrinted>2021-06-17T14:17:13Z</cp:lastPrinted>
  <dcterms:created xsi:type="dcterms:W3CDTF">2021-03-12T23:47:29Z</dcterms:created>
  <dcterms:modified xsi:type="dcterms:W3CDTF">2021-06-17T14:17:17Z</dcterms:modified>
</cp:coreProperties>
</file>